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793" activeTab="6"/>
  </bookViews>
  <sheets>
    <sheet name="资产挂网信息明细" sheetId="37" r:id="rId1"/>
    <sheet name="第二轮第一批，附件2" sheetId="44" state="hidden" r:id="rId2"/>
    <sheet name="第二轮第二批，附件3" sheetId="45" state="hidden" r:id="rId3"/>
    <sheet name="附件2" sheetId="42" r:id="rId4"/>
    <sheet name="Sheet2" sheetId="43" state="hidden" r:id="rId5"/>
    <sheet name="Sheet3" sheetId="46" state="hidden" r:id="rId6"/>
    <sheet name="Sheet1" sheetId="47" r:id="rId7"/>
  </sheets>
  <definedNames>
    <definedName name="_xlnm._FilterDatabase" localSheetId="4" hidden="1">Sheet2!$A$2:$P$208</definedName>
    <definedName name="_xlnm._FilterDatabase" localSheetId="6" hidden="1">Sheet1!$A$3:$V$91</definedName>
    <definedName name="_xlnm._FilterDatabase" localSheetId="0" hidden="1">资产挂网信息明细!$A$2:$M$31</definedName>
    <definedName name="_xlnm.Print_Titles" localSheetId="6">Sheet1!$3:$3</definedName>
    <definedName name="_xlnm.Print_Titles" localSheetId="2">'第二轮第二批，附件3'!$3:$3</definedName>
    <definedName name="_xlnm.Print_Titles" localSheetId="1">'第二轮第一批，附件2'!$3:$3</definedName>
    <definedName name="_xlnm.Print_Titles" localSheetId="3">附件2!$3:$3</definedName>
    <definedName name="_xlnm.Print_Titles" localSheetId="0">资产挂网信息明细!$2:$2</definedName>
  </definedNames>
  <calcPr calcId="144525" fullPrecision="0"/>
</workbook>
</file>

<file path=xl/sharedStrings.xml><?xml version="1.0" encoding="utf-8"?>
<sst xmlns="http://schemas.openxmlformats.org/spreadsheetml/2006/main" count="5550" uniqueCount="513">
  <si>
    <t>2022年招商挂网资产信息清单</t>
  </si>
  <si>
    <t>行资公司资产招商挂网台账</t>
  </si>
  <si>
    <t>序号</t>
  </si>
  <si>
    <t>资产名称</t>
  </si>
  <si>
    <t>资产位置</t>
  </si>
  <si>
    <t>出租面积（㎡）</t>
  </si>
  <si>
    <t>月租金单价
（元/㎡/月）</t>
  </si>
  <si>
    <t>月租金总价（元/月)</t>
  </si>
  <si>
    <t>租期（年）</t>
  </si>
  <si>
    <t>拍卖保留价(租金总价，已加入每年递增幅度)</t>
  </si>
  <si>
    <t>租金每年递增幅度（%）</t>
  </si>
  <si>
    <t>招租业态</t>
  </si>
  <si>
    <t>履约保证金
(元）</t>
  </si>
  <si>
    <t>竞价幅度</t>
  </si>
  <si>
    <t>租赁条件</t>
  </si>
  <si>
    <t>备注</t>
  </si>
  <si>
    <t>资产编号</t>
  </si>
  <si>
    <t>结构</t>
  </si>
  <si>
    <t>所在层/总层数</t>
  </si>
  <si>
    <t>月租金
（元/㎡/月）</t>
  </si>
  <si>
    <t>竞价底价(租金总价，已加入每年递增幅度)</t>
  </si>
  <si>
    <t>竞价保证金</t>
  </si>
  <si>
    <t>资产情况</t>
  </si>
  <si>
    <t>原工商局办公楼住宿部</t>
  </si>
  <si>
    <t>天元区长江南路株洲市工商局综合楼</t>
  </si>
  <si>
    <t>大型酒店、休闲娱乐、运动健身、教育培训、服务行业等</t>
  </si>
  <si>
    <t>整体出租</t>
  </si>
  <si>
    <t>神农城二号塔楼</t>
  </si>
  <si>
    <t>天元区珠江南路599号</t>
  </si>
  <si>
    <t>钢混</t>
  </si>
  <si>
    <t>1、5-16</t>
  </si>
  <si>
    <t>商务办公、酒店宾馆、金融行业、教育培训、文化传媒、运动健身、新型产业及配套服务等行业。</t>
  </si>
  <si>
    <t>租赁部分为1、5-16层（包括一楼大堂）其中一层591.7㎡；5-13层总面积：14199.5平米。资产为毛坯状态，配备大型停车场，内设中央空调及电梯。</t>
  </si>
  <si>
    <t>新华东路2号门面</t>
  </si>
  <si>
    <t>荷塘区新华东路46号</t>
  </si>
  <si>
    <t>宾馆、住宿</t>
  </si>
  <si>
    <t>原工商局办公楼一楼后厨（附带三层部分面积）</t>
  </si>
  <si>
    <t>天元区长江南路600号市工商局办公楼裙楼</t>
  </si>
  <si>
    <t>1、3/6</t>
  </si>
  <si>
    <t>仓储</t>
  </si>
  <si>
    <t>具备出租条件，有大型停车场，原经营业态为餐饮行业</t>
  </si>
  <si>
    <t>芦淞区建设中路341号门面及房屋</t>
  </si>
  <si>
    <t>芦淞区建设中路341号</t>
  </si>
  <si>
    <t>餐饮、娱乐</t>
  </si>
  <si>
    <t>1-9/17</t>
  </si>
  <si>
    <t>带装修，有大型停车场。</t>
  </si>
  <si>
    <t>荷塘区金山路原320指挥部房屋</t>
  </si>
  <si>
    <t>荷塘区金山路</t>
  </si>
  <si>
    <t>出租房屋、居住</t>
  </si>
  <si>
    <t xml:space="preserve">驾考中心宾馆 </t>
  </si>
  <si>
    <t>渌口区南洲</t>
  </si>
  <si>
    <t>混合</t>
  </si>
  <si>
    <t>1-2/2</t>
  </si>
  <si>
    <t>宾馆住宿、商品零售</t>
  </si>
  <si>
    <t>具备出租条件。</t>
  </si>
  <si>
    <t>原工商局办公楼一层部分面积</t>
  </si>
  <si>
    <t>天元区长江南路599号市工商局办公楼裙楼</t>
  </si>
  <si>
    <t>驾考中心食堂</t>
  </si>
  <si>
    <t>1-3/3</t>
  </si>
  <si>
    <t>餐饮食堂</t>
  </si>
  <si>
    <t>驾考中心食堂二楼作为驾管所和中心员工食堂用餐，一楼对考试学员开放。</t>
  </si>
  <si>
    <t>原工商局办公楼三层部分面积</t>
  </si>
  <si>
    <t>餐饮、办公</t>
  </si>
  <si>
    <t>耀华锦园1.2栋203号房屋</t>
  </si>
  <si>
    <t>天元区嵩山路205号耀华锦园1.2栋</t>
  </si>
  <si>
    <t>2/16</t>
  </si>
  <si>
    <t>商品零售、批发，服务行业，教育培训，运动健身，康养医疗，新型产业</t>
  </si>
  <si>
    <t>龙头铺镇土地</t>
  </si>
  <si>
    <t>石峰区龙头铺镇井龙村</t>
  </si>
  <si>
    <t>物流、仓储</t>
  </si>
  <si>
    <t>耀华锦园1、2栋101、103门面、201-1号房屋</t>
  </si>
  <si>
    <t>天元区嵩山路205号耀华锦园1、2栋</t>
  </si>
  <si>
    <t>1-2/16</t>
  </si>
  <si>
    <t>龙泉路土地</t>
  </si>
  <si>
    <t>芦淞区龙泉路</t>
  </si>
  <si>
    <t>红旗中路3号三楼商住楼</t>
  </si>
  <si>
    <t>荷塘区红旗中路3号东都大厦</t>
  </si>
  <si>
    <t>3/13</t>
  </si>
  <si>
    <t>休闲娱乐、宾馆住宿、教育培训、健身</t>
  </si>
  <si>
    <t>整层出租</t>
  </si>
  <si>
    <t>符合出租条件，停车便利。</t>
  </si>
  <si>
    <t>三个中心1号栋（妇女儿童活动服务中心）</t>
  </si>
  <si>
    <t>三个中心1号栋负一层临街门面-116</t>
  </si>
  <si>
    <t>-1/4</t>
  </si>
  <si>
    <t>教育培训、文化传媒、运动健身、新型产业及配套服务等行业</t>
  </si>
  <si>
    <t>有近600个车位，并配备有新能源车充电桩、提供优质的物业管理服务。</t>
  </si>
  <si>
    <t>三个中心1号栋负一层临街门面
-103</t>
  </si>
  <si>
    <t>三个中心1号栋负一层临街门面-102、-107、-108、-109及部分架空层面积</t>
  </si>
  <si>
    <t>三个中心1号栋负一层临街门面-110、-111、-112、-113及部分架空层面积</t>
  </si>
  <si>
    <t>湘天桥土地</t>
  </si>
  <si>
    <t>石峰区湘天桥青草坝</t>
  </si>
  <si>
    <t>三个中心1号栋一层111-119</t>
  </si>
  <si>
    <t>1/4</t>
  </si>
  <si>
    <t>有近600个车位，并配备有新能源车充电桩、提供优质的物业管理服务，内设中央空调、电梯等多项服务内容。</t>
  </si>
  <si>
    <t>三个中心1号栋一层120-124</t>
  </si>
  <si>
    <t>整体承租</t>
  </si>
  <si>
    <t>三个中心1号栋二层221、223、225、227</t>
  </si>
  <si>
    <t>2/4</t>
  </si>
  <si>
    <t>三个中心1号栋二层222、224、226、228</t>
  </si>
  <si>
    <t>三个中心1号栋负一层临街门面
-113</t>
  </si>
  <si>
    <t>三个中心1号栋二层229-234</t>
  </si>
  <si>
    <t>三个中心1号栋三层324</t>
  </si>
  <si>
    <t>3/4</t>
  </si>
  <si>
    <t>三个中心1号栋三层325-331</t>
  </si>
  <si>
    <t>三个中心1号栋三层301、303、304、306、308、310、311、312、313、323</t>
  </si>
  <si>
    <t>1-3、  5-7/7</t>
  </si>
  <si>
    <t>符合出租条件</t>
  </si>
  <si>
    <t>盛世华庭1楼103号</t>
  </si>
  <si>
    <t>天元区嵩山路259号盛世华庭</t>
  </si>
  <si>
    <t>1/23</t>
  </si>
  <si>
    <t>教育培训，文化传媒，运动健身，康养医疗，新型产业，休闲，娱乐等配套服务</t>
  </si>
  <si>
    <t>毛坯，停车便利，符合出租条件</t>
  </si>
  <si>
    <t>盛世华庭2楼204号</t>
  </si>
  <si>
    <t>2/23</t>
  </si>
  <si>
    <t>1-2/2           1-4/4</t>
  </si>
  <si>
    <t>单栋五层，十套两室一厅套间，符合出租条件</t>
  </si>
  <si>
    <t>公园路1号场地</t>
  </si>
  <si>
    <t>芦淞区公园路280号</t>
  </si>
  <si>
    <t>1-2/7</t>
  </si>
  <si>
    <t>商品零售、商务办公</t>
  </si>
  <si>
    <t xml:space="preserve">符合出租条件 </t>
  </si>
  <si>
    <t>节能中心空地</t>
  </si>
  <si>
    <t>芦淞区鸟树下节能中心办公楼</t>
  </si>
  <si>
    <t>六通一平</t>
  </si>
  <si>
    <t>商品零售批发</t>
  </si>
  <si>
    <t>荷塘区石宋路505号1栋和2栋1、2层、3栋一楼</t>
  </si>
  <si>
    <t>荷塘区石宋路</t>
  </si>
  <si>
    <t>1-2/6
1/6</t>
  </si>
  <si>
    <t>符合出租条件，有大型停车场。</t>
  </si>
  <si>
    <t>工业土地</t>
  </si>
  <si>
    <t>湘天桥1栋1号门面</t>
  </si>
  <si>
    <t>石峰区青石路广汇小区1栋</t>
  </si>
  <si>
    <t>湘天桥1栋2号门面</t>
  </si>
  <si>
    <t>湘天桥1栋8号门面</t>
  </si>
  <si>
    <t>湘天桥1栋3号门面</t>
  </si>
  <si>
    <t>五通一平</t>
  </si>
  <si>
    <t>湘天桥1栋7号门面</t>
  </si>
  <si>
    <t>水竹湖基地</t>
  </si>
  <si>
    <t>石峰区水竹湖(现为云龙大道附近)</t>
  </si>
  <si>
    <t>物流、仓储、休闲娱乐、餐饮行业、教育培训</t>
  </si>
  <si>
    <t>湘天桥1栋4号门面</t>
  </si>
  <si>
    <t>1/8</t>
  </si>
  <si>
    <t>-</t>
  </si>
  <si>
    <t>商品零售、批发，服务行业</t>
  </si>
  <si>
    <t>湘天桥1栋5号门面</t>
  </si>
  <si>
    <t>湘天桥1栋6号门面</t>
  </si>
  <si>
    <t>湘天桥1栋9号门面</t>
  </si>
  <si>
    <t>湘天桥1栋10号门面</t>
  </si>
  <si>
    <t>湘天桥1栋11号门面</t>
  </si>
  <si>
    <t>世纪华庭A-B栋101、102、号门面</t>
  </si>
  <si>
    <t>天元区滨江路世纪华庭A-B栋</t>
  </si>
  <si>
    <t>世纪华庭A-B栋107号门面</t>
  </si>
  <si>
    <t>响石西路房屋</t>
  </si>
  <si>
    <t>石峰区清水乡响石村八组38号门面</t>
  </si>
  <si>
    <t>韶山路197号门面</t>
  </si>
  <si>
    <t>天元区天平路长江一村12栋</t>
  </si>
  <si>
    <t>韶山路195号门面</t>
  </si>
  <si>
    <t>韶山路199号门面</t>
  </si>
  <si>
    <t>黄河北路11号富景园小区门面2</t>
  </si>
  <si>
    <t>天元区黄河北路11号富景园小区11-12栋</t>
  </si>
  <si>
    <t>1/15</t>
  </si>
  <si>
    <t>商品零售、批发，服务行业，餐饮行业</t>
  </si>
  <si>
    <t>韶山路201号门面</t>
  </si>
  <si>
    <t>天元区华天路1号友谊新村3号栋门面</t>
  </si>
  <si>
    <t>天元区华天路1号友谊新村3栋101、102、103号</t>
  </si>
  <si>
    <t>1/6</t>
  </si>
  <si>
    <t>建宁街金元大厦
一层10号门面</t>
  </si>
  <si>
    <t>芦淞区建宁街51号金元大厦</t>
  </si>
  <si>
    <t>栗树街房屋</t>
  </si>
  <si>
    <t>芦淞区栗树街拐角楼（城中布市）</t>
  </si>
  <si>
    <t>3/9</t>
  </si>
  <si>
    <t>居住、办公</t>
  </si>
  <si>
    <t>建设南路保利商住小区B栋17号门面</t>
  </si>
  <si>
    <t>芦淞区太子路1789号2栋</t>
  </si>
  <si>
    <t>天元区泰山路云里居委会住宅A栋-105号门面</t>
  </si>
  <si>
    <t>天元区泰山路云里居委会住宅A栋-105号</t>
  </si>
  <si>
    <t>-1/7</t>
  </si>
  <si>
    <t>农林大院车库</t>
  </si>
  <si>
    <t>市荷塘区红旗中路9号农林大院办公楼旁</t>
  </si>
  <si>
    <t>天元区泰山路云里居委会住宅A栋-106号门面</t>
  </si>
  <si>
    <t>天元区泰山路云里居委会住宅A栋-106号</t>
  </si>
  <si>
    <t>经信委大门口一楼1号门面</t>
  </si>
  <si>
    <t>天元区黄河北路大湖塘二村3栋
一楼109号</t>
  </si>
  <si>
    <t>天元区泰山路云里居委会住宅A栋-108号门面</t>
  </si>
  <si>
    <t>天元区泰山路云里居委会住宅A栋-108号</t>
  </si>
  <si>
    <t>经信委大门口一楼101号门面</t>
  </si>
  <si>
    <t>天元区黄河北路大湖塘二村3栋一楼111号</t>
  </si>
  <si>
    <t>天元区泰山路云里居委会住宅A栋-107号门面</t>
  </si>
  <si>
    <t>天元区泰山路云里居委会住宅A栋-107号</t>
  </si>
  <si>
    <t>人民南路律师大楼临街1号门面</t>
  </si>
  <si>
    <t>芦淞区人民南路466号律师大楼临街门面</t>
  </si>
  <si>
    <t>天元区泰山路云里居委会住宅A栋-109号门面</t>
  </si>
  <si>
    <t>天元区泰山路云里居委会住宅A栋-109号</t>
  </si>
  <si>
    <t>农林大院食堂（林业局）</t>
  </si>
  <si>
    <t>市荷塘区红旗中路9号农林大院院内大门对面二层房屋靠办公楼
一侧</t>
  </si>
  <si>
    <t>耀华大厦一层101号场地</t>
  </si>
  <si>
    <t>天元区长江北路耀华大厦一层101号</t>
  </si>
  <si>
    <t>商品零售、批发</t>
  </si>
  <si>
    <t>合泰大街东湖阁1栋202号</t>
  </si>
  <si>
    <t>荷塘区合泰大街东湖阁1栋202号</t>
  </si>
  <si>
    <t>耀华步行街117号</t>
  </si>
  <si>
    <t>天元区长江北路耀华大厦117号</t>
  </si>
  <si>
    <t>花园一村30栋204房屋</t>
  </si>
  <si>
    <t>天元区嵩山路205号</t>
  </si>
  <si>
    <t>耀华步行街118号</t>
  </si>
  <si>
    <t>天元区长江北路耀华大厦118号</t>
  </si>
  <si>
    <t>荷塘区长寿路110号1-2楼门面及房屋</t>
  </si>
  <si>
    <t>株洲市荷塘区长寿路110号</t>
  </si>
  <si>
    <t>耀华步行街119号</t>
  </si>
  <si>
    <t>天元区长江北路耀华大厦119号</t>
  </si>
  <si>
    <t>白石港门面4号门面</t>
  </si>
  <si>
    <t>市白石港1号</t>
  </si>
  <si>
    <t>耀华步行街120号</t>
  </si>
  <si>
    <t>天元区长江北路耀华大厦120号</t>
  </si>
  <si>
    <t>白石港门面3号门面</t>
  </si>
  <si>
    <t>耀华步行街121号</t>
  </si>
  <si>
    <t>天元区长江北路耀华大厦121号</t>
  </si>
  <si>
    <t>曹家坳房屋</t>
  </si>
  <si>
    <r>
      <rPr>
        <sz val="9"/>
        <rFont val="宋体"/>
        <charset val="134"/>
      </rPr>
      <t>三门镇湖田村曹家坳</t>
    </r>
  </si>
  <si>
    <t>耀华步行街122号</t>
  </si>
  <si>
    <t>天元区长江北路耀华大厦122号</t>
  </si>
  <si>
    <t>湘江风光带七一路交通局办公楼内门面</t>
  </si>
  <si>
    <r>
      <rPr>
        <sz val="9"/>
        <rFont val="宋体"/>
        <charset val="134"/>
      </rPr>
      <t>芦淞区七一路交通局办公楼院内</t>
    </r>
  </si>
  <si>
    <t>耀华步行街123号</t>
  </si>
  <si>
    <t>天元区长江北路耀华大厦123号</t>
  </si>
  <si>
    <t>湘江风光带七一路临街109号门面</t>
  </si>
  <si>
    <t>芦淞区七一路临
街门牌号人民109号</t>
  </si>
  <si>
    <t>耀华步行街124号</t>
  </si>
  <si>
    <t>天元区长江北路耀华大厦124号</t>
  </si>
  <si>
    <t>湘江风光带七一路交通局办公楼内场地</t>
  </si>
  <si>
    <t>耀华步行街125号</t>
  </si>
  <si>
    <t>天元区长江北路耀华大厦125号</t>
  </si>
  <si>
    <t>湘江风光带七一路临街99号门面</t>
  </si>
  <si>
    <t>芦淞区七一路临街门牌号人民99号</t>
  </si>
  <si>
    <t>耀华步行街126号</t>
  </si>
  <si>
    <t>天元区长江北路耀华大厦126号</t>
  </si>
  <si>
    <t>湘江风光带体育路9栋临街2号门面</t>
  </si>
  <si>
    <t>芦淞区建设办事处体育路九栋临街门面25号</t>
  </si>
  <si>
    <t>耀华步行街127号</t>
  </si>
  <si>
    <t>天元区长江北路耀华大厦127号</t>
  </si>
  <si>
    <t>湘江风光带体育路9栋临街3号门面</t>
  </si>
  <si>
    <t>耀华步行街128号</t>
  </si>
  <si>
    <t>天元区长江北路耀华大厦128号</t>
  </si>
  <si>
    <t>商品零售、批发，服务行业，餐饮行业商品零售、批发，服务行业，餐饮行业</t>
  </si>
  <si>
    <t>纺织路30号拐角楼1号门面</t>
  </si>
  <si>
    <t>纺织路30号拐角楼-1</t>
  </si>
  <si>
    <t>耀华步行街129号</t>
  </si>
  <si>
    <t>天元区长江北路耀华大厦129号</t>
  </si>
  <si>
    <t>纺织路30号拐角楼2号门面</t>
  </si>
  <si>
    <t>纺织路30号拐角楼-2</t>
  </si>
  <si>
    <t>耀华步行街130号</t>
  </si>
  <si>
    <t>天元区长江北路耀华大厦130号</t>
  </si>
  <si>
    <t>纺织路30号拐角楼3号、4号门面</t>
  </si>
  <si>
    <t>纺织路30号拐角楼-3</t>
  </si>
  <si>
    <t>耀华步行街131号</t>
  </si>
  <si>
    <t>天元区长江北路耀华大厦131号</t>
  </si>
  <si>
    <t>纺织路30号拐角楼5号、6号门面</t>
  </si>
  <si>
    <t>纺织路30号拐角楼-5、6</t>
  </si>
  <si>
    <t>文体广新局老干活动室</t>
  </si>
  <si>
    <t>芦淞区芦淞路纪念地2栋108号</t>
  </si>
  <si>
    <t>仓储、居住</t>
  </si>
  <si>
    <t>纺织路30号拐角楼7号门面</t>
  </si>
  <si>
    <t>纺织路30号拐角楼-7</t>
  </si>
  <si>
    <t>1/7</t>
  </si>
  <si>
    <t>纺织路30号拐角楼8号、9号门面</t>
  </si>
  <si>
    <t>纺织路30号拐角楼-8、9</t>
  </si>
  <si>
    <t>经信委大门口一楼102号门面</t>
  </si>
  <si>
    <t>天元区黄河北路大湖塘二村3栋一楼113号</t>
  </si>
  <si>
    <t>纺织路30号拐角楼10号门面</t>
  </si>
  <si>
    <t>纺织路30号拐角楼-10</t>
  </si>
  <si>
    <t>经信委大门口一楼103号门面</t>
  </si>
  <si>
    <t>天元区黄河北路大湖塘二村3栋一楼115号</t>
  </si>
  <si>
    <t>纺织路30号6栋1号、2号门面</t>
  </si>
  <si>
    <t>纺织路30号6栋-1、2</t>
  </si>
  <si>
    <t>经信委大门口一楼104号门面</t>
  </si>
  <si>
    <t>天元区黄河北路大湖塘二村3栋一楼117号</t>
  </si>
  <si>
    <t>纺织路30号6栋3号、4号门面</t>
  </si>
  <si>
    <t>纺织路30号6栋-3、4</t>
  </si>
  <si>
    <t>经信委大门口一楼105号门面</t>
  </si>
  <si>
    <t>天元区黄河北路大湖塘二村3栋一楼119号</t>
  </si>
  <si>
    <t>纺织路30号6栋5号门面</t>
  </si>
  <si>
    <t>纺织路30号6栋-5</t>
  </si>
  <si>
    <t>经信委大门口一楼106号门面</t>
  </si>
  <si>
    <t>天元区黄河北路大湖塘二村3栋一楼121号</t>
  </si>
  <si>
    <t>纺织路30号6栋7号、8号门面</t>
  </si>
  <si>
    <t>纺织路30号6栋-7、8</t>
  </si>
  <si>
    <t>经信委大门口一楼107号门面</t>
  </si>
  <si>
    <t>天元区黄河北路大湖塘二村3栋一楼123号</t>
  </si>
  <si>
    <t>纺织路30号6栋9号门面</t>
  </si>
  <si>
    <t>纺织路30号6栋-9</t>
  </si>
  <si>
    <t>经信委大门口一楼108号门面</t>
  </si>
  <si>
    <t>天元区黄河北路大湖塘二村3栋一楼125号</t>
  </si>
  <si>
    <t>纺织路30号6栋11号、12号门面</t>
  </si>
  <si>
    <t>纺织路30号6栋-11、-12</t>
  </si>
  <si>
    <t>经信委大门口一楼109号门面</t>
  </si>
  <si>
    <t>天元区黄河北路大湖塘二村3栋一楼127号</t>
  </si>
  <si>
    <t>新华东路1号门面</t>
  </si>
  <si>
    <t>经信委大门口一楼110号门面</t>
  </si>
  <si>
    <t>天元区黄河北路大湖塘二村3栋一楼129号</t>
  </si>
  <si>
    <t>湘江风光带七一路临街113号门面</t>
  </si>
  <si>
    <t>芦淞区七一路临街门牌号人民113号</t>
  </si>
  <si>
    <t>荷塘区红旗中路32号东都酒店一楼</t>
  </si>
  <si>
    <t>1/13</t>
  </si>
  <si>
    <t>商品零售、服务行业</t>
  </si>
  <si>
    <t>石峰区青石路5号门面</t>
  </si>
  <si>
    <t>石峰区青石路</t>
  </si>
  <si>
    <t>荷塘区红旗中路32号东都大厦一楼101号、103号、104号</t>
  </si>
  <si>
    <t>石峰区青石路6号门面</t>
  </si>
  <si>
    <t>石峰区青石路7号门面</t>
  </si>
  <si>
    <t>商品零售、服务行业、餐饮</t>
  </si>
  <si>
    <t>石峰区青石路9号门面</t>
  </si>
  <si>
    <t>石峰区青石路10号门面</t>
  </si>
  <si>
    <t>世纪华庭A-B栋103号门面</t>
  </si>
  <si>
    <t>新华西路88号门面</t>
  </si>
  <si>
    <t>荷塘区荷叶塘88号（新华西路88号）</t>
  </si>
  <si>
    <t>1/5</t>
  </si>
  <si>
    <t>新华西路292号门面</t>
  </si>
  <si>
    <r>
      <rPr>
        <sz val="9"/>
        <rFont val="宋体"/>
        <charset val="134"/>
      </rPr>
      <t>传达室</t>
    </r>
  </si>
  <si>
    <t>防汛物资储备站黄家塘</t>
  </si>
  <si>
    <t>新华西路294号门面</t>
  </si>
  <si>
    <t>国安公寓一楼小车库一间</t>
  </si>
  <si>
    <t>国安公寓码头5栋侧面一楼</t>
  </si>
  <si>
    <t>新华西路296号门面</t>
  </si>
  <si>
    <t>何家坳12栋一楼房屋</t>
  </si>
  <si>
    <t>芦淞区建设办事处何家坳12栋一楼</t>
  </si>
  <si>
    <t>泰山路68号门面</t>
  </si>
  <si>
    <t>天元区泰山路北侧26号建设工程造价管理站办公楼</t>
  </si>
  <si>
    <t>1/3</t>
  </si>
  <si>
    <t>-1-2/3</t>
  </si>
  <si>
    <t>商务办公、仓储</t>
  </si>
  <si>
    <t>建设中路场地337-339号</t>
  </si>
  <si>
    <t>芦淞区建设中路337-339号老年事业开发中心</t>
  </si>
  <si>
    <t>餐饮、商品零售、服务行业</t>
  </si>
  <si>
    <t>文体广新局1号门面</t>
  </si>
  <si>
    <t>芦淞区沿江路</t>
  </si>
  <si>
    <t>文体广新局2号门面</t>
  </si>
  <si>
    <t>文体广新局3号门面</t>
  </si>
  <si>
    <t>文体广新局4号门面</t>
  </si>
  <si>
    <t>韶山路189号门面</t>
  </si>
  <si>
    <t>1-2/8</t>
  </si>
  <si>
    <t>圆方路228号门面</t>
  </si>
  <si>
    <t>天元区天台横路国土局门面</t>
  </si>
  <si>
    <t>圆方路232号门面</t>
  </si>
  <si>
    <t>郊区交通局郊东交管站</t>
  </si>
  <si>
    <r>
      <rPr>
        <sz val="9"/>
        <rFont val="宋体"/>
        <charset val="134"/>
      </rPr>
      <t>株洲市龙头铺镇龙头铺社区旁</t>
    </r>
  </si>
  <si>
    <t>圆方路234号门面</t>
  </si>
  <si>
    <t>湘江风光带七一路临街101号门面</t>
  </si>
  <si>
    <t>芦淞区七一路临街门牌号人民101号</t>
  </si>
  <si>
    <t>圆方路236号门面</t>
  </si>
  <si>
    <t>圆方路238号门面</t>
  </si>
  <si>
    <t>人民南路律师大楼临街2号门面</t>
  </si>
  <si>
    <t>圆方路240号门面</t>
  </si>
  <si>
    <t>圆方路242号门面</t>
  </si>
  <si>
    <t>圆方路244号门面</t>
  </si>
  <si>
    <t>圆方路246号门面</t>
  </si>
  <si>
    <t>欣佳花园2号门面</t>
  </si>
  <si>
    <t>天元区长江北路欣佳花园5栋-101号</t>
  </si>
  <si>
    <t>商品零售、服务行业、餐饮、仓储</t>
  </si>
  <si>
    <t>欣佳花园6号门面</t>
  </si>
  <si>
    <t>天元区长江北路欣佳花园5栋-102号</t>
  </si>
  <si>
    <t>欣佳花园8号门面</t>
  </si>
  <si>
    <t>天元区长江北路欣佳花园5栋-103号</t>
  </si>
  <si>
    <t>欣佳花园10号门面</t>
  </si>
  <si>
    <t>天元区长江北路欣佳花园5栋-104号</t>
  </si>
  <si>
    <t>欣佳花园12号门面</t>
  </si>
  <si>
    <t>天元区长江北路欣佳花园5栋-105号</t>
  </si>
  <si>
    <t>欣佳花园16号门面</t>
  </si>
  <si>
    <t>天元区长江北路欣佳花园5栋-106号</t>
  </si>
  <si>
    <t>欣佳花园18号门面</t>
  </si>
  <si>
    <t>天元区长江北路欣佳花园5栋-107号</t>
  </si>
  <si>
    <t>欣佳花园20号门面</t>
  </si>
  <si>
    <t>天元区长江北路欣佳花园5栋-108号</t>
  </si>
  <si>
    <t>欣佳花园26号门面</t>
  </si>
  <si>
    <t>天元区长江北路欣佳花园5栋-110号</t>
  </si>
  <si>
    <t>天元区长江北路耀华大130号</t>
  </si>
  <si>
    <t>欣佳花园30号门面</t>
  </si>
  <si>
    <t>天元区长江北路欣佳花园5栋-112号</t>
  </si>
  <si>
    <t>天元区长江北路耀华大131号</t>
  </si>
  <si>
    <t>欣佳花园32号门面</t>
  </si>
  <si>
    <t>天元区长江北路欣佳花园6栋-110号</t>
  </si>
  <si>
    <t>欣佳花园56号门面</t>
  </si>
  <si>
    <t>天元区长江北路欣佳花园13栋
-107号</t>
  </si>
  <si>
    <t>欣佳花园36号门面</t>
  </si>
  <si>
    <t>天元区长江北路欣佳花园6栋-109号</t>
  </si>
  <si>
    <t>欣佳花园58号门面</t>
  </si>
  <si>
    <t>天元区长江北路欣佳花园13栋-108号</t>
  </si>
  <si>
    <t>欣佳花园38号门面</t>
  </si>
  <si>
    <t>天元区长江北路欣佳花园6栋-108号</t>
  </si>
  <si>
    <t>欣佳花园40号门面</t>
  </si>
  <si>
    <t>天元区长江北路欣佳花园6栋-107号</t>
  </si>
  <si>
    <t>天元区长江北路欣佳花园5栋
-104号</t>
  </si>
  <si>
    <t>欣佳花园42号门面</t>
  </si>
  <si>
    <t>天元区长江北路欣佳花园6栋-106号</t>
  </si>
  <si>
    <t>欣佳花园46号门面</t>
  </si>
  <si>
    <t>天元区长江北路欣佳花园6栋-105号</t>
  </si>
  <si>
    <t>天元区长江北路欣佳花园5栋
-107号</t>
  </si>
  <si>
    <t>欣佳花园48号门面</t>
  </si>
  <si>
    <t>天元区长江北路欣佳花园6栋-104号</t>
  </si>
  <si>
    <t>欣佳花园6栋附103号门面</t>
  </si>
  <si>
    <t>天元区长江北路欣佳花园6栋-103号</t>
  </si>
  <si>
    <t>欣佳花园6栋附102号门面</t>
  </si>
  <si>
    <t>天元区长江北路欣佳花园6栋-102号</t>
  </si>
  <si>
    <t>欣佳花园6栋附101号门面</t>
  </si>
  <si>
    <t>天元区长江北路欣佳花园6栋-101号</t>
  </si>
  <si>
    <t>欣佳花园13栋附101号门面</t>
  </si>
  <si>
    <t>天元区长江北路欣佳花园13栋-101号</t>
  </si>
  <si>
    <t>欣佳花园13栋附106-1号</t>
  </si>
  <si>
    <t>天元区长江北路欣佳花园13栋-102号</t>
  </si>
  <si>
    <t>欣佳花园13栋附106-2号</t>
  </si>
  <si>
    <t>天元区长江北路欣佳花园13栋-103号</t>
  </si>
  <si>
    <t>欣佳花园13栋附106-3号</t>
  </si>
  <si>
    <t>天元区长江北路欣佳花园13栋-104号</t>
  </si>
  <si>
    <t>天元区长江北路欣佳花园13栋-107号</t>
  </si>
  <si>
    <t>欣佳花园60号门面</t>
  </si>
  <si>
    <t>天元区长江北路欣佳花园13栋-109号</t>
  </si>
  <si>
    <t>欣佳花园62号门面</t>
  </si>
  <si>
    <t>天元区长江北路欣佳花园13栋-110号</t>
  </si>
  <si>
    <t>欣佳花园66号门面</t>
  </si>
  <si>
    <t>天元区长江北路欣佳花园14栋-112号</t>
  </si>
  <si>
    <t>欣佳花园68号门面</t>
  </si>
  <si>
    <t>天元区长江北路欣佳花园14栋-111号</t>
  </si>
  <si>
    <t>欣佳花园70号门面</t>
  </si>
  <si>
    <t>天元区长江北路欣佳花园14栋-110号</t>
  </si>
  <si>
    <t>欣佳花园72号门面</t>
  </si>
  <si>
    <t>天元区长江北路欣佳花园14栋-109号</t>
  </si>
  <si>
    <t>欣佳花园76号门面</t>
  </si>
  <si>
    <t>天元区长江北路欣佳花园14栋-108号</t>
  </si>
  <si>
    <t>欣佳花园78号门面</t>
  </si>
  <si>
    <t>天元区长江北路欣佳花园14栋-107号</t>
  </si>
  <si>
    <t>欣佳花园80号门面</t>
  </si>
  <si>
    <t>天元区长江北路欣佳花园14栋-106号</t>
  </si>
  <si>
    <t>欣佳花园82号门面</t>
  </si>
  <si>
    <t>天元区长江北路欣佳花园14栋-105号</t>
  </si>
  <si>
    <t>欣佳花园86号门面</t>
  </si>
  <si>
    <t>天元区长江北路欣佳花园14栋-104号</t>
  </si>
  <si>
    <t>欣佳花园88号门面</t>
  </si>
  <si>
    <t>天元区长江北路欣佳花园14栋-103号</t>
  </si>
  <si>
    <t>欣佳花园90号门面</t>
  </si>
  <si>
    <t>天元区长江北路欣佳花园14栋-102号</t>
  </si>
  <si>
    <t>欣佳花园92号门面</t>
  </si>
  <si>
    <t>天元区长江北路欣佳花园14栋-101号</t>
  </si>
  <si>
    <t>泰山北路新天地商住楼1栋2号门面</t>
  </si>
  <si>
    <t>天元区泰山路52号新天地商住楼1栋</t>
  </si>
  <si>
    <t>泰山北路新天地商住楼1栋3号门面</t>
  </si>
  <si>
    <t>建宁街金元大厦一层10号门面</t>
  </si>
  <si>
    <t>1/14</t>
  </si>
  <si>
    <t>餐饮，商品零售、服务行业</t>
  </si>
  <si>
    <t>1/2</t>
  </si>
  <si>
    <t>砖木</t>
  </si>
  <si>
    <t>1/1</t>
  </si>
  <si>
    <t>花园一村车库</t>
  </si>
  <si>
    <t>花园一村3号车库</t>
  </si>
  <si>
    <t>办公场地、仓储</t>
  </si>
  <si>
    <t>花园一村9号车库</t>
  </si>
  <si>
    <t>传达室</t>
  </si>
  <si>
    <t>天元区黄河北路大湖塘二村3栋一楼109号</t>
  </si>
  <si>
    <t>天元区长江北路367号门面及房屋</t>
  </si>
  <si>
    <t>天元区长江北路367号</t>
  </si>
  <si>
    <t>商务办公、金融行业、教育培训、文化传媒、运动健身、新型产业及配套服务等行业</t>
  </si>
  <si>
    <t>芦淞区沿江路丹行山7栋1楼门面</t>
  </si>
  <si>
    <t>芦淞区沿江路丹行山7栋1楼</t>
  </si>
  <si>
    <t>1</t>
  </si>
  <si>
    <t>商品零售、批发，服务行业、餐饮行业</t>
  </si>
  <si>
    <t>市荷塘区红旗中路9号农林大院院内大门对面二层房屋靠办公楼一侧</t>
  </si>
  <si>
    <t>物资存储</t>
  </si>
  <si>
    <t>合泰大街东湖阁1栋109号</t>
  </si>
  <si>
    <t>荷塘区合泰大街东湖阁1栋109号</t>
  </si>
  <si>
    <t>教育培训，文化传媒，宾馆住宿，娱乐等配套服务</t>
  </si>
  <si>
    <t>2/8</t>
  </si>
  <si>
    <t>居住</t>
  </si>
  <si>
    <t>株洲市龙头铺镇龙头铺社区旁</t>
  </si>
  <si>
    <t>居住、服务行业、商品零售</t>
  </si>
  <si>
    <t>三门镇湖田村曹家坳</t>
  </si>
  <si>
    <t>住房</t>
  </si>
  <si>
    <t>芦淞区七一路交通局办公楼院内</t>
  </si>
  <si>
    <t>芦淞区七一路临街门牌号人民109号</t>
  </si>
  <si>
    <t>1-2</t>
  </si>
  <si>
    <t>湘江风光带建设办事处何家坳19栋102号门面</t>
  </si>
  <si>
    <t>芦淞区建设办事处何家坳19栋102号</t>
  </si>
  <si>
    <t>湘江风光带体育路9栋临街1号门面</t>
  </si>
  <si>
    <t>商品批发零售、服务类行业、餐饮等</t>
  </si>
  <si>
    <t>纺织路30号6栋6号门面</t>
  </si>
  <si>
    <t>纺织路30号6栋-6</t>
  </si>
  <si>
    <t>纺织路30号6栋10号门面</t>
  </si>
  <si>
    <t>纺织路30号6栋-10</t>
  </si>
  <si>
    <t>小计</t>
  </si>
  <si>
    <t>——</t>
  </si>
  <si>
    <t>—</t>
  </si>
  <si>
    <t>附件：2</t>
  </si>
  <si>
    <t>2022年招商挂网资产信息清单(第二轮第一批）</t>
  </si>
  <si>
    <t>出租面积
（㎡）</t>
  </si>
  <si>
    <t>月租金总价
（元/月)</t>
  </si>
  <si>
    <t>租期
（年）</t>
  </si>
  <si>
    <t>拍卖保留价
（元）</t>
  </si>
  <si>
    <t>合计</t>
  </si>
  <si>
    <t>制表人</t>
  </si>
  <si>
    <t>部门审核：</t>
  </si>
  <si>
    <t>部门分管领导：</t>
  </si>
  <si>
    <t>附件：3</t>
  </si>
  <si>
    <t>2022年招商挂网资产信息清单(第二轮第二批）</t>
  </si>
  <si>
    <t>拍卖保留价(租金总价，已加入每年递增幅度)（元）</t>
  </si>
  <si>
    <t>竞价幅度
（元）</t>
  </si>
  <si>
    <t>驾考中心宾馆</t>
  </si>
  <si>
    <t>荷塘区红旗中路32号东都酒店一楼106、107、108、109、110号门面</t>
  </si>
  <si>
    <t>荷塘区红旗中路32号东都酒店一楼111、112号门面</t>
  </si>
  <si>
    <t>荷塘区红旗中路32号东都酒店一楼113、114号门面</t>
  </si>
  <si>
    <t>荷塘区红旗中路32号东都酒店一楼115、116号门面</t>
  </si>
  <si>
    <t>合    计</t>
  </si>
  <si>
    <t>制表人：</t>
  </si>
  <si>
    <t>部门分管领导审核：</t>
  </si>
  <si>
    <t>2022年招商挂网资产信息清单(第二轮）</t>
  </si>
  <si>
    <t>荷塘区红旗中路32号东都酒店一楼111-116门面</t>
  </si>
  <si>
    <t>韶山路197、199号门面</t>
  </si>
</sst>
</file>

<file path=xl/styles.xml><?xml version="1.0" encoding="utf-8"?>
<styleSheet xmlns="http://schemas.openxmlformats.org/spreadsheetml/2006/main">
  <numFmts count="40"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#,##0.0"/>
    <numFmt numFmtId="177" formatCode="_-* #,##0_-;\-* #,##0_-;_-* &quot;-&quot;??_-;_-@_-"/>
    <numFmt numFmtId="178" formatCode="_-* #,##0_-;\-* #,##0_-;_-* &quot;-&quot;_-;_-@_-"/>
    <numFmt numFmtId="179" formatCode="0.000%"/>
    <numFmt numFmtId="180" formatCode="mm/dd/yy_)"/>
    <numFmt numFmtId="181" formatCode="_-* #,##0\¥_-;\-* #,##0\¥_-;_-* &quot;-&quot;\¥_-;_-@_-"/>
    <numFmt numFmtId="44" formatCode="_ &quot;￥&quot;* #,##0.00_ ;_ &quot;￥&quot;* \-#,##0.00_ ;_ &quot;￥&quot;* &quot;-&quot;??_ ;_ @_ "/>
    <numFmt numFmtId="41" formatCode="_ * #,##0_ ;_ * \-#,##0_ ;_ * &quot;-&quot;_ ;_ @_ "/>
    <numFmt numFmtId="182" formatCode="_(&quot;$&quot;* #,##0_);_(&quot;$&quot;* \(#,##0\);_(&quot;$&quot;* &quot;-&quot;??_);_(@_)"/>
    <numFmt numFmtId="183" formatCode="0.0%"/>
    <numFmt numFmtId="184" formatCode="_-#,###.00,_-;\(#,###.00,\);_-\ \ &quot;-&quot;_-;_-@_-"/>
    <numFmt numFmtId="185" formatCode="_-#0&quot;.&quot;0000_-;\(#0&quot;.&quot;0000\);_-\ \ &quot;-&quot;_-;_-@_-"/>
    <numFmt numFmtId="186" formatCode="_-#0&quot;.&quot;0,_-;\(#0&quot;.&quot;0,\);_-\ \ &quot;-&quot;_-;_-@_-"/>
    <numFmt numFmtId="187" formatCode="&quot;\&quot;#,##0;[Red]&quot;\&quot;&quot;\&quot;&quot;\&quot;&quot;\&quot;&quot;\&quot;&quot;\&quot;&quot;\&quot;\-#,##0"/>
    <numFmt numFmtId="188" formatCode="_-#,##0.00_-;\(#,##0.00\);_-\ \ &quot;-&quot;_-;_-@_-"/>
    <numFmt numFmtId="189" formatCode="mmm/dd/yyyy;_-\ &quot;N/A&quot;_-;_-\ &quot;-&quot;_-"/>
    <numFmt numFmtId="190" formatCode="_-#,##0_-;\(#,##0\);_-\ \ &quot;-&quot;_-;_-@_-"/>
    <numFmt numFmtId="191" formatCode="_(* #,##0_);_(* \(#,##0\);_(* &quot;-&quot;_);_(@_)"/>
    <numFmt numFmtId="192" formatCode="mmm/yyyy;_-\ &quot;N/A&quot;_-;_-\ &quot;-&quot;_-"/>
    <numFmt numFmtId="193" formatCode="0.00_ "/>
    <numFmt numFmtId="194" formatCode="_-#,###,_-;\(#,###,\);_-\ \ &quot;-&quot;_-;_-@_-"/>
    <numFmt numFmtId="195" formatCode="_-#,##0%_-;\(#,##0%\);_-\ &quot;-&quot;_-"/>
    <numFmt numFmtId="196" formatCode="_-* #,##0.00\¥_-;\-* #,##0.00\¥_-;_-* &quot;-&quot;??\¥_-;_-@_-"/>
    <numFmt numFmtId="197" formatCode="_([$€-2]* #,##0.00_);_([$€-2]* \(#,##0.00\);_([$€-2]* &quot;-&quot;??_)"/>
    <numFmt numFmtId="198" formatCode="_(&quot;$&quot;* #,##0.00_);_(&quot;$&quot;* \(#,##0.00\);_(&quot;$&quot;* &quot;-&quot;??_);_(@_)"/>
    <numFmt numFmtId="199" formatCode="#,##0.00\¥;[Red]\-#,##0.00\¥"/>
    <numFmt numFmtId="200" formatCode="#,##0.00\¥;\-#,##0.00\¥"/>
    <numFmt numFmtId="201" formatCode="_-* #,##0.00_-;\-* #,##0.00_-;_-* &quot;-&quot;??_-;_-@_-"/>
    <numFmt numFmtId="202" formatCode="#,##0\ &quot; &quot;;\(#,##0\)\ ;&quot;—&quot;&quot; &quot;&quot; &quot;&quot; &quot;&quot; &quot;"/>
    <numFmt numFmtId="203" formatCode="_(&quot;$&quot;* #,##0_);_(&quot;$&quot;* \(#,##0\);_(&quot;$&quot;* &quot;-&quot;_);_(@_)"/>
    <numFmt numFmtId="204" formatCode="0.0"/>
    <numFmt numFmtId="205" formatCode="&quot;$&quot;#,##0;\-&quot;$&quot;#,##0"/>
    <numFmt numFmtId="206" formatCode="mmm\ dd\,\ yy"/>
    <numFmt numFmtId="207" formatCode="_(* #,##0.00_);_(* \(#,##0.00\);_(* &quot;-&quot;??_);_(@_)"/>
    <numFmt numFmtId="208" formatCode="_(&quot;$&quot;* #,##0.0_);_(&quot;$&quot;* \(#,##0.0\);_(&quot;$&quot;* &quot;-&quot;??_);_(@_)"/>
    <numFmt numFmtId="209" formatCode="0_);[Red]\(0\)"/>
    <numFmt numFmtId="210" formatCode="0.00_);[Red]\(0.00\)"/>
    <numFmt numFmtId="211" formatCode="0_ "/>
  </numFmts>
  <fonts count="76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9"/>
      <color theme="1"/>
      <name val="宋体"/>
      <charset val="134"/>
      <scheme val="major"/>
    </font>
    <font>
      <sz val="9"/>
      <color theme="1"/>
      <name val="宋体"/>
      <charset val="134"/>
      <scheme val="major"/>
    </font>
    <font>
      <sz val="9"/>
      <color indexed="8"/>
      <name val="宋体"/>
      <charset val="134"/>
    </font>
    <font>
      <sz val="9"/>
      <name val="宋体"/>
      <charset val="134"/>
    </font>
    <font>
      <sz val="9"/>
      <color rgb="FF000000"/>
      <name val="宋体"/>
      <charset val="134"/>
    </font>
    <font>
      <sz val="10"/>
      <color rgb="FF000000"/>
      <name val="宋体"/>
      <charset val="134"/>
      <scheme val="minor"/>
    </font>
    <font>
      <b/>
      <sz val="9"/>
      <color indexed="8"/>
      <name val="宋体"/>
      <charset val="134"/>
    </font>
    <font>
      <sz val="9"/>
      <name val="宋体"/>
      <charset val="134"/>
      <scheme val="major"/>
    </font>
    <font>
      <sz val="10"/>
      <name val="宋体"/>
      <charset val="134"/>
      <scheme val="minor"/>
    </font>
    <font>
      <sz val="10"/>
      <name val="仿宋"/>
      <charset val="134"/>
    </font>
    <font>
      <b/>
      <sz val="20"/>
      <color indexed="10"/>
      <name val="华文中宋"/>
      <charset val="134"/>
    </font>
    <font>
      <sz val="8"/>
      <color theme="1"/>
      <name val="宋体"/>
      <charset val="134"/>
      <scheme val="major"/>
    </font>
    <font>
      <sz val="10"/>
      <color theme="1"/>
      <name val="宋体"/>
      <charset val="134"/>
      <scheme val="major"/>
    </font>
    <font>
      <b/>
      <sz val="20"/>
      <color rgb="FFFF0000"/>
      <name val="华文中宋"/>
      <charset val="134"/>
    </font>
    <font>
      <sz val="11"/>
      <color theme="1"/>
      <name val="宋体"/>
      <charset val="134"/>
      <scheme val="major"/>
    </font>
    <font>
      <sz val="11"/>
      <color indexed="8"/>
      <name val="宋体"/>
      <charset val="134"/>
    </font>
    <font>
      <sz val="8"/>
      <name val="Times New Roman"/>
      <charset val="134"/>
    </font>
    <font>
      <sz val="11"/>
      <name val="宋体"/>
      <charset val="134"/>
    </font>
    <font>
      <sz val="12"/>
      <name val="宋体"/>
      <charset val="134"/>
    </font>
    <font>
      <sz val="12"/>
      <name val="Times New Roman"/>
      <charset val="134"/>
    </font>
    <font>
      <sz val="10"/>
      <name val="Arial"/>
      <charset val="134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8"/>
      <name val="MS Sans Serif"/>
      <charset val="134"/>
    </font>
    <font>
      <sz val="11"/>
      <color rgb="FF3F3F76"/>
      <name val="宋体"/>
      <charset val="0"/>
      <scheme val="minor"/>
    </font>
    <font>
      <sz val="10"/>
      <color indexed="16"/>
      <name val="MS Serif"/>
      <charset val="134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name val="Times New Roman"/>
      <charset val="134"/>
    </font>
    <font>
      <sz val="10"/>
      <name val="MS Sans Serif"/>
      <charset val="134"/>
    </font>
    <font>
      <i/>
      <sz val="12"/>
      <name val="Times New Roman"/>
      <charset val="134"/>
    </font>
    <font>
      <sz val="12"/>
      <name val="???"/>
      <charset val="134"/>
    </font>
    <font>
      <sz val="11"/>
      <name val="ＭＳ Ｐゴシック"/>
      <charset val="134"/>
    </font>
    <font>
      <b/>
      <sz val="11"/>
      <name val="Helv"/>
      <charset val="134"/>
    </font>
    <font>
      <sz val="10"/>
      <name val="宋体"/>
      <charset val="134"/>
    </font>
    <font>
      <sz val="8"/>
      <name val="Arial"/>
      <charset val="134"/>
    </font>
    <font>
      <sz val="11"/>
      <name val="Times New Roman"/>
      <charset val="134"/>
    </font>
    <font>
      <b/>
      <sz val="12"/>
      <name val="Arial"/>
      <charset val="134"/>
    </font>
    <font>
      <u val="singleAccounting"/>
      <vertAlign val="subscript"/>
      <sz val="10"/>
      <name val="Times New Roman"/>
      <charset val="134"/>
    </font>
    <font>
      <b/>
      <sz val="10"/>
      <name val="MS Sans Serif"/>
      <charset val="134"/>
    </font>
    <font>
      <sz val="18"/>
      <name val="Times New Roman"/>
      <charset val="134"/>
    </font>
    <font>
      <i/>
      <sz val="9"/>
      <name val="Times New Roman"/>
      <charset val="134"/>
    </font>
    <font>
      <b/>
      <sz val="8"/>
      <name val="Arial"/>
      <charset val="134"/>
    </font>
    <font>
      <sz val="20"/>
      <name val="Letter Gothic (W1)"/>
      <charset val="134"/>
    </font>
    <font>
      <b/>
      <sz val="10"/>
      <name val="Helv"/>
      <charset val="134"/>
    </font>
    <font>
      <b/>
      <i/>
      <sz val="12"/>
      <name val="Times New Roman"/>
      <charset val="134"/>
    </font>
    <font>
      <sz val="10"/>
      <name val="MS Serif"/>
      <charset val="134"/>
    </font>
    <font>
      <sz val="10"/>
      <name val="Courier"/>
      <charset val="134"/>
    </font>
    <font>
      <b/>
      <sz val="12"/>
      <name val="Helv"/>
      <charset val="134"/>
    </font>
    <font>
      <sz val="7"/>
      <name val="Small Fonts"/>
      <charset val="134"/>
    </font>
    <font>
      <sz val="12"/>
      <name val="MS Sans Serif"/>
      <charset val="134"/>
    </font>
    <font>
      <sz val="10"/>
      <name val="Tms Rmn"/>
      <charset val="134"/>
    </font>
    <font>
      <b/>
      <sz val="14"/>
      <color indexed="9"/>
      <name val="Times New Roman"/>
      <charset val="134"/>
    </font>
    <font>
      <b/>
      <sz val="12"/>
      <name val="MS Sans Serif"/>
      <charset val="134"/>
    </font>
    <font>
      <b/>
      <sz val="8"/>
      <color indexed="8"/>
      <name val="Helv"/>
      <charset val="134"/>
    </font>
    <font>
      <sz val="11"/>
      <name val="蹈框"/>
      <charset val="134"/>
    </font>
    <font>
      <u/>
      <sz val="12"/>
      <color indexed="12"/>
      <name val="宋体"/>
      <charset val="134"/>
    </font>
    <font>
      <sz val="10"/>
      <color rgb="FF000000"/>
      <name val="Times New Roman"/>
      <charset val="134"/>
    </font>
    <font>
      <sz val="12"/>
      <name val="바탕체"/>
      <charset val="134"/>
    </font>
  </fonts>
  <fills count="4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54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8904"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7" fillId="8" borderId="10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9" fillId="0" borderId="0">
      <alignment vertical="center"/>
    </xf>
    <xf numFmtId="0" fontId="17" fillId="0" borderId="0"/>
    <xf numFmtId="9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20" fillId="0" borderId="0">
      <protection locked="0"/>
    </xf>
    <xf numFmtId="0" fontId="0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/>
    <xf numFmtId="0" fontId="17" fillId="0" borderId="0">
      <alignment vertical="center"/>
    </xf>
    <xf numFmtId="0" fontId="18" fillId="0" borderId="0">
      <alignment horizontal="center" wrapText="1"/>
      <protection locked="0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9" fontId="17" fillId="0" borderId="0" applyFont="0" applyFill="0" applyBorder="0" applyAlignment="0" applyProtection="0">
      <alignment vertical="center"/>
    </xf>
    <xf numFmtId="0" fontId="17" fillId="0" borderId="0"/>
    <xf numFmtId="0" fontId="25" fillId="10" borderId="0" applyNumberFormat="0" applyBorder="0" applyAlignment="0" applyProtection="0">
      <alignment vertical="center"/>
    </xf>
    <xf numFmtId="0" fontId="17" fillId="0" borderId="0"/>
    <xf numFmtId="9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0" fillId="0" borderId="0"/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17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/>
    <xf numFmtId="0" fontId="17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178" fontId="22" fillId="0" borderId="0" applyFont="0" applyFill="0" applyBorder="0" applyAlignment="0" applyProtection="0"/>
    <xf numFmtId="0" fontId="17" fillId="0" borderId="0">
      <alignment vertical="center"/>
    </xf>
    <xf numFmtId="0" fontId="0" fillId="0" borderId="0"/>
    <xf numFmtId="0" fontId="17" fillId="0" borderId="0"/>
    <xf numFmtId="0" fontId="0" fillId="0" borderId="0">
      <alignment vertical="center"/>
    </xf>
    <xf numFmtId="0" fontId="20" fillId="0" borderId="0">
      <protection locked="0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0"/>
    <xf numFmtId="0" fontId="0" fillId="13" borderId="11" applyNumberFormat="0" applyFon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31" fillId="1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0" applyNumberFormat="0" applyAlignment="0">
      <alignment horizontal="left"/>
    </xf>
    <xf numFmtId="0" fontId="17" fillId="0" borderId="0"/>
    <xf numFmtId="9" fontId="17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9" fontId="17" fillId="0" borderId="0" applyFont="0" applyFill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0" fillId="0" borderId="0"/>
    <xf numFmtId="0" fontId="19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9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38" fillId="0" borderId="13" applyNumberFormat="0" applyFill="0" applyAlignment="0" applyProtection="0">
      <alignment vertical="center"/>
    </xf>
    <xf numFmtId="0" fontId="17" fillId="0" borderId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21" fillId="0" borderId="0"/>
    <xf numFmtId="0" fontId="0" fillId="0" borderId="0"/>
    <xf numFmtId="9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39" fillId="0" borderId="13" applyNumberFormat="0" applyFill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0" fillId="0" borderId="0"/>
    <xf numFmtId="9" fontId="17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3" fillId="0" borderId="12" applyNumberFormat="0" applyFill="0" applyAlignment="0" applyProtection="0">
      <alignment vertical="center"/>
    </xf>
    <xf numFmtId="0" fontId="17" fillId="0" borderId="0"/>
    <xf numFmtId="0" fontId="31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9" fillId="0" borderId="0">
      <alignment vertical="center"/>
    </xf>
    <xf numFmtId="0" fontId="41" fillId="5" borderId="15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42" fillId="18" borderId="16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3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2" fillId="0" borderId="0">
      <protection locked="0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40" fillId="0" borderId="14" applyNumberFormat="0" applyFill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17" fillId="0" borderId="0"/>
    <xf numFmtId="0" fontId="19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17" fillId="0" borderId="0"/>
    <xf numFmtId="0" fontId="25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0" fillId="0" borderId="0"/>
    <xf numFmtId="0" fontId="1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0">
      <protection locked="0"/>
    </xf>
    <xf numFmtId="0" fontId="25" fillId="24" borderId="0" applyNumberFormat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/>
    <xf numFmtId="0" fontId="0" fillId="0" borderId="0"/>
    <xf numFmtId="0" fontId="25" fillId="25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1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46" fillId="0" borderId="0" applyNumberFormat="0" applyFont="0" applyFill="0" applyBorder="0" applyAlignment="0" applyProtection="0">
      <alignment horizontal="left"/>
    </xf>
    <xf numFmtId="0" fontId="19" fillId="0" borderId="0">
      <alignment vertical="center"/>
    </xf>
    <xf numFmtId="0" fontId="0" fillId="0" borderId="0">
      <alignment vertical="center"/>
    </xf>
    <xf numFmtId="0" fontId="22" fillId="0" borderId="0"/>
    <xf numFmtId="0" fontId="25" fillId="28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5" fillId="29" borderId="0" applyNumberFormat="0" applyBorder="0" applyAlignment="0" applyProtection="0">
      <alignment vertical="center"/>
    </xf>
    <xf numFmtId="0" fontId="17" fillId="0" borderId="0">
      <alignment vertical="center"/>
    </xf>
    <xf numFmtId="0" fontId="31" fillId="30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31" fillId="32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0" borderId="0"/>
    <xf numFmtId="0" fontId="0" fillId="0" borderId="0"/>
    <xf numFmtId="0" fontId="1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/>
    <xf numFmtId="0" fontId="17" fillId="0" borderId="0">
      <alignment vertical="center"/>
    </xf>
    <xf numFmtId="0" fontId="19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21" fillId="0" borderId="0"/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17" fillId="0" borderId="0"/>
    <xf numFmtId="0" fontId="19" fillId="0" borderId="0">
      <alignment vertical="center"/>
    </xf>
    <xf numFmtId="0" fontId="47" fillId="36" borderId="0" applyNumberFormat="0" applyFont="0" applyBorder="0" applyAlignment="0" applyProtection="0">
      <alignment horizontal="right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22" fillId="0" borderId="0">
      <protection locked="0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22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9" fontId="32" fillId="0" borderId="0" applyProtection="0">
      <alignment horizontal="left"/>
    </xf>
    <xf numFmtId="9" fontId="17" fillId="0" borderId="0" applyFont="0" applyFill="0" applyBorder="0" applyAlignment="0" applyProtection="0">
      <alignment vertical="center"/>
    </xf>
    <xf numFmtId="0" fontId="22" fillId="0" borderId="0">
      <protection locked="0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>
      <alignment vertical="center"/>
    </xf>
    <xf numFmtId="0" fontId="49" fillId="0" borderId="0" applyFont="0" applyFill="0" applyBorder="0" applyAlignment="0" applyProtection="0"/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49" fillId="0" borderId="0" applyFont="0" applyFill="0" applyBorder="0" applyAlignment="0" applyProtection="0"/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19" fillId="0" borderId="0">
      <alignment vertical="center"/>
    </xf>
    <xf numFmtId="0" fontId="17" fillId="0" borderId="0"/>
    <xf numFmtId="0" fontId="17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/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22" fillId="0" borderId="0">
      <protection locked="0"/>
    </xf>
    <xf numFmtId="0" fontId="19" fillId="0" borderId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0" applyFill="0" applyBorder="0">
      <alignment horizontal="right"/>
    </xf>
    <xf numFmtId="0" fontId="19" fillId="0" borderId="0">
      <alignment vertical="center"/>
    </xf>
    <xf numFmtId="0" fontId="50" fillId="0" borderId="18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>
      <protection locked="0"/>
    </xf>
    <xf numFmtId="0" fontId="17" fillId="0" borderId="0">
      <alignment vertical="center"/>
    </xf>
    <xf numFmtId="0" fontId="0" fillId="0" borderId="0"/>
    <xf numFmtId="0" fontId="17" fillId="0" borderId="0"/>
    <xf numFmtId="0" fontId="22" fillId="0" borderId="0">
      <protection locked="0"/>
    </xf>
    <xf numFmtId="0" fontId="0" fillId="0" borderId="0"/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22" fillId="0" borderId="0">
      <protection locked="0"/>
    </xf>
    <xf numFmtId="0" fontId="0" fillId="0" borderId="0">
      <alignment vertical="center"/>
    </xf>
    <xf numFmtId="0" fontId="17" fillId="0" borderId="0"/>
    <xf numFmtId="9" fontId="0" fillId="0" borderId="0" applyFont="0" applyFill="0" applyBorder="0" applyAlignment="0" applyProtection="0">
      <alignment vertical="center"/>
    </xf>
    <xf numFmtId="0" fontId="22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>
      <protection locked="0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0" borderId="0">
      <protection locked="0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184" fontId="32" fillId="0" borderId="0" applyFill="0" applyBorder="0" applyProtection="0">
      <alignment horizontal="right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22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17" fillId="0" borderId="0"/>
    <xf numFmtId="9" fontId="17" fillId="0" borderId="0" applyFont="0" applyFill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0" borderId="0">
      <protection locked="0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22" fillId="0" borderId="0"/>
    <xf numFmtId="0" fontId="17" fillId="0" borderId="0"/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7" fillId="0" borderId="0"/>
    <xf numFmtId="0" fontId="22" fillId="0" borderId="0"/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>
      <protection locked="0"/>
    </xf>
    <xf numFmtId="0" fontId="1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/>
    <xf numFmtId="0" fontId="0" fillId="0" borderId="0"/>
    <xf numFmtId="0" fontId="17" fillId="0" borderId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2" fillId="0" borderId="0"/>
    <xf numFmtId="0" fontId="0" fillId="0" borderId="0"/>
    <xf numFmtId="0" fontId="17" fillId="0" borderId="0">
      <alignment vertical="center"/>
    </xf>
    <xf numFmtId="0" fontId="22" fillId="0" borderId="0"/>
    <xf numFmtId="0" fontId="19" fillId="0" borderId="0">
      <alignment vertical="center"/>
    </xf>
    <xf numFmtId="0" fontId="52" fillId="37" borderId="1"/>
    <xf numFmtId="0" fontId="19" fillId="0" borderId="0">
      <alignment vertical="center"/>
    </xf>
    <xf numFmtId="0" fontId="22" fillId="0" borderId="0"/>
    <xf numFmtId="0" fontId="17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>
      <protection locked="0"/>
    </xf>
    <xf numFmtId="0" fontId="22" fillId="0" borderId="0"/>
    <xf numFmtId="0" fontId="0" fillId="0" borderId="0">
      <alignment vertical="center"/>
    </xf>
    <xf numFmtId="0" fontId="0" fillId="0" borderId="0"/>
    <xf numFmtId="0" fontId="0" fillId="0" borderId="0"/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>
      <protection locked="0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22" fillId="0" borderId="0">
      <protection locked="0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19" fillId="0" borderId="0">
      <alignment vertical="center"/>
    </xf>
    <xf numFmtId="0" fontId="19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22" fillId="0" borderId="0">
      <protection locked="0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19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0">
      <protection locked="0"/>
    </xf>
    <xf numFmtId="0" fontId="17" fillId="0" borderId="0"/>
    <xf numFmtId="0" fontId="17" fillId="0" borderId="0"/>
    <xf numFmtId="0" fontId="22" fillId="0" borderId="0">
      <protection locked="0"/>
    </xf>
    <xf numFmtId="0" fontId="19" fillId="0" borderId="0">
      <alignment vertical="center"/>
    </xf>
    <xf numFmtId="0" fontId="0" fillId="0" borderId="0">
      <alignment vertical="center"/>
    </xf>
    <xf numFmtId="0" fontId="22" fillId="0" borderId="0">
      <protection locked="0"/>
    </xf>
    <xf numFmtId="0" fontId="0" fillId="0" borderId="0">
      <alignment vertical="center"/>
    </xf>
    <xf numFmtId="0" fontId="17" fillId="0" borderId="0">
      <alignment vertical="center"/>
    </xf>
    <xf numFmtId="0" fontId="22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190" fontId="32" fillId="0" borderId="0" applyFill="0" applyBorder="0" applyProtection="0">
      <alignment horizontal="right"/>
    </xf>
    <xf numFmtId="188" fontId="32" fillId="0" borderId="0" applyFill="0" applyBorder="0" applyProtection="0">
      <alignment horizontal="right"/>
    </xf>
    <xf numFmtId="0" fontId="0" fillId="0" borderId="0">
      <alignment vertical="center"/>
    </xf>
    <xf numFmtId="189" fontId="55" fillId="0" borderId="0" applyFill="0" applyBorder="0" applyProtection="0">
      <alignment horizontal="center"/>
    </xf>
    <xf numFmtId="0" fontId="20" fillId="0" borderId="0">
      <protection locked="0"/>
    </xf>
    <xf numFmtId="0" fontId="19" fillId="0" borderId="0">
      <alignment vertical="center"/>
    </xf>
    <xf numFmtId="0" fontId="19" fillId="0" borderId="0">
      <alignment vertical="center"/>
    </xf>
    <xf numFmtId="14" fontId="18" fillId="0" borderId="0">
      <alignment horizontal="center" wrapText="1"/>
      <protection locked="0"/>
    </xf>
    <xf numFmtId="192" fontId="55" fillId="0" borderId="0" applyFill="0" applyBorder="0" applyProtection="0">
      <alignment horizontal="center"/>
    </xf>
    <xf numFmtId="0" fontId="19" fillId="0" borderId="0">
      <alignment vertical="center"/>
    </xf>
    <xf numFmtId="0" fontId="0" fillId="0" borderId="0"/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194" fontId="32" fillId="0" borderId="0" applyFill="0" applyBorder="0" applyProtection="0">
      <alignment horizontal="right"/>
    </xf>
    <xf numFmtId="0" fontId="19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195" fontId="58" fillId="0" borderId="0" applyFill="0" applyBorder="0" applyProtection="0">
      <alignment horizontal="right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17" fillId="0" borderId="0"/>
    <xf numFmtId="186" fontId="32" fillId="0" borderId="0" applyFill="0" applyBorder="0" applyProtection="0">
      <alignment horizontal="right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185" fontId="32" fillId="0" borderId="0" applyFill="0" applyBorder="0" applyProtection="0">
      <alignment horizontal="right"/>
    </xf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9" fillId="0" borderId="0">
      <alignment vertical="center"/>
    </xf>
    <xf numFmtId="0" fontId="59" fillId="0" borderId="6">
      <alignment horizontal="center"/>
    </xf>
    <xf numFmtId="0" fontId="17" fillId="0" borderId="0"/>
    <xf numFmtId="0" fontId="0" fillId="0" borderId="0">
      <alignment vertical="center"/>
    </xf>
    <xf numFmtId="38" fontId="52" fillId="38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77" fontId="21" fillId="0" borderId="0" applyFill="0" applyBorder="0" applyAlignment="0"/>
    <xf numFmtId="0" fontId="0" fillId="0" borderId="0">
      <alignment vertical="center"/>
    </xf>
    <xf numFmtId="0" fontId="0" fillId="0" borderId="0"/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56" fillId="0" borderId="0" applyNumberFormat="0" applyFill="0" applyBorder="0" applyAlignment="0" applyProtection="0"/>
    <xf numFmtId="177" fontId="21" fillId="0" borderId="0" applyFill="0" applyBorder="0" applyAlignment="0"/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61" fillId="0" borderId="0"/>
    <xf numFmtId="0" fontId="20" fillId="0" borderId="0">
      <protection locked="0"/>
    </xf>
    <xf numFmtId="0" fontId="0" fillId="0" borderId="0"/>
    <xf numFmtId="0" fontId="17" fillId="0" borderId="0"/>
    <xf numFmtId="0" fontId="0" fillId="0" borderId="0"/>
    <xf numFmtId="0" fontId="17" fillId="0" borderId="0">
      <alignment vertical="center"/>
    </xf>
    <xf numFmtId="187" fontId="22" fillId="0" borderId="0"/>
    <xf numFmtId="0" fontId="17" fillId="0" borderId="0"/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47" fillId="0" borderId="0" applyFill="0" applyBorder="0">
      <alignment horizontal="right"/>
    </xf>
    <xf numFmtId="0" fontId="19" fillId="0" borderId="0">
      <alignment vertical="center"/>
    </xf>
    <xf numFmtId="0" fontId="17" fillId="0" borderId="0"/>
    <xf numFmtId="0" fontId="19" fillId="0" borderId="0">
      <alignment vertical="center"/>
    </xf>
    <xf numFmtId="0" fontId="1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Fill="0" applyBorder="0">
      <alignment horizontal="right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7" fillId="0" borderId="0"/>
    <xf numFmtId="9" fontId="17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87" fontId="22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179" fontId="20" fillId="0" borderId="0" applyFont="0" applyFill="0" applyBorder="0" applyAlignment="0" applyProtection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187" fontId="22" fillId="0" borderId="0"/>
    <xf numFmtId="0" fontId="17" fillId="0" borderId="0"/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187" fontId="22" fillId="0" borderId="0"/>
    <xf numFmtId="9" fontId="17" fillId="0" borderId="0" applyFont="0" applyFill="0" applyBorder="0" applyAlignment="0" applyProtection="0">
      <alignment vertical="center"/>
    </xf>
    <xf numFmtId="187" fontId="22" fillId="0" borderId="0"/>
    <xf numFmtId="187" fontId="22" fillId="0" borderId="0"/>
    <xf numFmtId="0" fontId="17" fillId="0" borderId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187" fontId="22" fillId="0" borderId="0"/>
    <xf numFmtId="0" fontId="19" fillId="0" borderId="0">
      <alignment vertical="center"/>
    </xf>
    <xf numFmtId="0" fontId="1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187" fontId="22" fillId="0" borderId="0"/>
    <xf numFmtId="0" fontId="0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0" fillId="0" borderId="0"/>
    <xf numFmtId="0" fontId="17" fillId="0" borderId="0"/>
    <xf numFmtId="0" fontId="0" fillId="0" borderId="0"/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41" fontId="22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201" fontId="32" fillId="0" borderId="0" applyFont="0" applyFill="0" applyBorder="0" applyAlignment="0" applyProtection="0"/>
    <xf numFmtId="0" fontId="0" fillId="0" borderId="0">
      <alignment vertical="center"/>
    </xf>
    <xf numFmtId="0" fontId="17" fillId="0" borderId="0">
      <alignment vertical="center"/>
    </xf>
    <xf numFmtId="0" fontId="0" fillId="0" borderId="0"/>
    <xf numFmtId="176" fontId="32" fillId="0" borderId="0"/>
    <xf numFmtId="0" fontId="1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63" fillId="0" borderId="0" applyNumberFormat="0" applyAlignment="0">
      <alignment horizontal="left"/>
    </xf>
    <xf numFmtId="0" fontId="19" fillId="0" borderId="0">
      <alignment vertical="center"/>
    </xf>
    <xf numFmtId="0" fontId="0" fillId="0" borderId="0"/>
    <xf numFmtId="0" fontId="64" fillId="0" borderId="0" applyNumberFormat="0" applyAlignment="0"/>
    <xf numFmtId="0" fontId="0" fillId="0" borderId="0">
      <alignment vertical="center"/>
    </xf>
    <xf numFmtId="0" fontId="20" fillId="0" borderId="0">
      <protection locked="0"/>
    </xf>
    <xf numFmtId="0" fontId="19" fillId="0" borderId="0">
      <alignment vertical="center"/>
    </xf>
    <xf numFmtId="0" fontId="19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17" fillId="0" borderId="0"/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20" fillId="0" borderId="0">
      <protection locked="0"/>
    </xf>
    <xf numFmtId="0" fontId="0" fillId="0" borderId="0"/>
    <xf numFmtId="183" fontId="20" fillId="0" borderId="0" applyFont="0" applyFill="0" applyBorder="0" applyAlignment="0" applyProtection="0"/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203" fontId="6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19" fillId="0" borderId="0">
      <alignment vertical="center"/>
    </xf>
    <xf numFmtId="198" fontId="6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9" fontId="17" fillId="0" borderId="0" applyFont="0" applyFill="0" applyBorder="0" applyAlignment="0" applyProtection="0">
      <alignment vertical="center"/>
    </xf>
    <xf numFmtId="0" fontId="20" fillId="0" borderId="0">
      <protection locked="0"/>
    </xf>
    <xf numFmtId="15" fontId="46" fillId="0" borderId="0"/>
    <xf numFmtId="0" fontId="0" fillId="0" borderId="0"/>
    <xf numFmtId="0" fontId="20" fillId="0" borderId="0">
      <protection locked="0"/>
    </xf>
    <xf numFmtId="9" fontId="17" fillId="0" borderId="0" applyFont="0" applyFill="0" applyBorder="0" applyAlignment="0" applyProtection="0">
      <alignment vertical="center"/>
    </xf>
    <xf numFmtId="197" fontId="32" fillId="0" borderId="0" applyFont="0" applyFill="0" applyBorder="0" applyAlignment="0" applyProtection="0"/>
    <xf numFmtId="0" fontId="0" fillId="0" borderId="0">
      <alignment vertical="center"/>
    </xf>
    <xf numFmtId="200" fontId="20" fillId="40" borderId="0"/>
    <xf numFmtId="0" fontId="0" fillId="0" borderId="0">
      <alignment vertical="center"/>
    </xf>
    <xf numFmtId="0" fontId="22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20" fillId="0" borderId="0">
      <protection locked="0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202" fontId="53" fillId="0" borderId="0">
      <alignment horizontal="right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5" fillId="0" borderId="0">
      <alignment horizontal="left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4" fillId="0" borderId="19" applyNumberFormat="0" applyAlignment="0" applyProtection="0">
      <alignment horizontal="left" vertical="center"/>
    </xf>
    <xf numFmtId="0" fontId="0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54" fillId="0" borderId="3">
      <alignment horizontal="left" vertical="center"/>
    </xf>
    <xf numFmtId="9" fontId="17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10" fontId="52" fillId="2" borderId="1" applyNumberFormat="0" applyBorder="0" applyAlignment="0" applyProtection="0"/>
    <xf numFmtId="200" fontId="20" fillId="40" borderId="0"/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/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38" fontId="57" fillId="0" borderId="0"/>
    <xf numFmtId="0" fontId="0" fillId="0" borderId="0">
      <alignment vertical="center"/>
    </xf>
    <xf numFmtId="0" fontId="0" fillId="0" borderId="0">
      <alignment vertical="center"/>
    </xf>
    <xf numFmtId="38" fontId="45" fillId="0" borderId="0"/>
    <xf numFmtId="0" fontId="0" fillId="0" borderId="0"/>
    <xf numFmtId="0" fontId="0" fillId="0" borderId="0">
      <alignment vertical="center"/>
    </xf>
    <xf numFmtId="38" fontId="62" fillId="0" borderId="0"/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38" fontId="47" fillId="0" borderId="0"/>
    <xf numFmtId="0" fontId="17" fillId="0" borderId="0">
      <alignment vertical="center"/>
    </xf>
    <xf numFmtId="0" fontId="1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53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53" fillId="0" borderId="0"/>
    <xf numFmtId="0" fontId="19" fillId="0" borderId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21" fillId="0" borderId="0" applyFont="0" applyFill="0">
      <alignment horizontal="fill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0" applyFont="0" applyFill="0">
      <alignment horizontal="fill"/>
    </xf>
    <xf numFmtId="0" fontId="1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200" fontId="20" fillId="39" borderId="0"/>
    <xf numFmtId="0" fontId="19" fillId="0" borderId="0">
      <alignment vertical="center"/>
    </xf>
    <xf numFmtId="0" fontId="0" fillId="0" borderId="0">
      <alignment vertical="center"/>
    </xf>
    <xf numFmtId="0" fontId="17" fillId="0" borderId="0"/>
    <xf numFmtId="9" fontId="17" fillId="0" borderId="0" applyFont="0" applyFill="0" applyBorder="0" applyAlignment="0" applyProtection="0">
      <alignment vertical="center"/>
    </xf>
    <xf numFmtId="0" fontId="17" fillId="0" borderId="0"/>
    <xf numFmtId="200" fontId="20" fillId="39" borderId="0"/>
    <xf numFmtId="0" fontId="20" fillId="0" borderId="0">
      <protection locked="0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196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>
      <protection locked="0"/>
    </xf>
    <xf numFmtId="0" fontId="19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19" fillId="0" borderId="0">
      <alignment vertical="center"/>
    </xf>
    <xf numFmtId="0" fontId="32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9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37" fontId="66" fillId="0" borderId="0"/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67" fillId="0" borderId="0" applyNumberFormat="0" applyFill="0">
      <alignment horizontal="left" vertical="center"/>
    </xf>
    <xf numFmtId="37" fontId="66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39" fontId="20" fillId="0" borderId="0"/>
    <xf numFmtId="0" fontId="0" fillId="0" borderId="0">
      <alignment vertical="center"/>
    </xf>
    <xf numFmtId="0" fontId="0" fillId="0" borderId="0">
      <alignment vertical="center"/>
    </xf>
    <xf numFmtId="39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32" fillId="0" borderId="0"/>
    <xf numFmtId="0" fontId="2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201" fontId="22" fillId="0" borderId="0" applyFont="0" applyFill="0" applyBorder="0" applyAlignment="0" applyProtection="0"/>
    <xf numFmtId="0" fontId="19" fillId="0" borderId="0">
      <alignment vertical="center"/>
    </xf>
    <xf numFmtId="0" fontId="17" fillId="0" borderId="0"/>
    <xf numFmtId="0" fontId="19" fillId="0" borderId="0">
      <alignment vertical="center"/>
    </xf>
    <xf numFmtId="0" fontId="17" fillId="0" borderId="0"/>
    <xf numFmtId="0" fontId="20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20" fillId="0" borderId="0">
      <protection locked="0"/>
    </xf>
    <xf numFmtId="0" fontId="20" fillId="0" borderId="0">
      <protection locked="0"/>
    </xf>
    <xf numFmtId="0" fontId="0" fillId="0" borderId="0">
      <alignment vertical="center"/>
    </xf>
    <xf numFmtId="10" fontId="22" fillId="0" borderId="0" applyFont="0" applyFill="0" applyBorder="0" applyAlignment="0" applyProtection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9" fontId="32" fillId="0" borderId="0" applyFont="0" applyFill="0" applyBorder="0" applyAlignment="0" applyProtection="0"/>
    <xf numFmtId="0" fontId="17" fillId="0" borderId="0">
      <alignment vertical="center"/>
    </xf>
    <xf numFmtId="0" fontId="52" fillId="38" borderId="1"/>
    <xf numFmtId="0" fontId="20" fillId="0" borderId="0">
      <protection locked="0"/>
    </xf>
    <xf numFmtId="0" fontId="19" fillId="0" borderId="0">
      <alignment vertical="center"/>
    </xf>
    <xf numFmtId="0" fontId="17" fillId="0" borderId="0"/>
    <xf numFmtId="205" fontId="68" fillId="0" borderId="0"/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199" fontId="20" fillId="0" borderId="0" applyNumberFormat="0" applyFill="0" applyBorder="0" applyAlignment="0" applyProtection="0">
      <alignment horizontal="left"/>
    </xf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199" fontId="20" fillId="0" borderId="0" applyNumberFormat="0" applyFill="0" applyBorder="0" applyAlignment="0" applyProtection="0">
      <alignment horizontal="left"/>
    </xf>
    <xf numFmtId="0" fontId="19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/>
    <xf numFmtId="0" fontId="69" fillId="41" borderId="0" applyNumberFormat="0"/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56" fillId="0" borderId="0" applyNumberForma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0" fillId="0" borderId="1">
      <alignment horizontal="center"/>
    </xf>
    <xf numFmtId="9" fontId="17" fillId="0" borderId="0" applyFont="0" applyFill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70" fillId="0" borderId="0">
      <alignment horizontal="center" vertical="center"/>
    </xf>
    <xf numFmtId="9" fontId="17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50" fillId="0" borderId="0"/>
    <xf numFmtId="0" fontId="17" fillId="0" borderId="0">
      <alignment vertical="center"/>
    </xf>
    <xf numFmtId="0" fontId="17" fillId="0" borderId="0">
      <alignment vertical="center"/>
    </xf>
    <xf numFmtId="40" fontId="71" fillId="0" borderId="0" applyBorder="0">
      <alignment horizontal="right"/>
    </xf>
    <xf numFmtId="0" fontId="19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9" fontId="17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9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20" fillId="0" borderId="0">
      <protection locked="0"/>
    </xf>
    <xf numFmtId="9" fontId="17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9" fontId="17" fillId="0" borderId="0" applyFont="0" applyFill="0" applyBorder="0" applyAlignment="0" applyProtection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>
      <protection locked="0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20" fillId="0" borderId="0">
      <protection locked="0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9" fontId="0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 applyNumberFormat="0" applyFill="0" applyBorder="0" applyAlignment="0" applyProtection="0"/>
    <xf numFmtId="0" fontId="17" fillId="0" borderId="0"/>
    <xf numFmtId="0" fontId="19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7" fillId="0" borderId="0"/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/>
    <xf numFmtId="9" fontId="17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/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20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9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0" fillId="0" borderId="0"/>
    <xf numFmtId="9" fontId="17" fillId="0" borderId="0" applyFont="0" applyFill="0" applyBorder="0" applyAlignment="0" applyProtection="0">
      <alignment vertical="center"/>
    </xf>
    <xf numFmtId="0" fontId="20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9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/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/>
    <xf numFmtId="0" fontId="17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20" fillId="0" borderId="0">
      <protection locked="0"/>
    </xf>
    <xf numFmtId="0" fontId="19" fillId="0" borderId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7" fillId="0" borderId="0"/>
    <xf numFmtId="0" fontId="19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19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9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/>
    <xf numFmtId="0" fontId="17" fillId="0" borderId="0"/>
    <xf numFmtId="0" fontId="0" fillId="0" borderId="0">
      <alignment vertical="center"/>
    </xf>
    <xf numFmtId="0" fontId="20" fillId="0" borderId="0">
      <protection locked="0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/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9" fontId="17" fillId="0" borderId="0" applyFont="0" applyFill="0" applyBorder="0" applyAlignment="0" applyProtection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0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9" fillId="0" borderId="0">
      <alignment vertical="center"/>
    </xf>
    <xf numFmtId="0" fontId="20" fillId="0" borderId="0">
      <protection locked="0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7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51" fillId="0" borderId="0" applyFill="0" applyBorder="0" applyAlignment="0"/>
    <xf numFmtId="0" fontId="1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/>
    <xf numFmtId="0" fontId="17" fillId="0" borderId="0">
      <alignment vertical="center"/>
    </xf>
    <xf numFmtId="0" fontId="19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9" fontId="0" fillId="0" borderId="0" applyFont="0" applyFill="0" applyBorder="0" applyAlignment="0" applyProtection="0">
      <alignment vertical="center"/>
    </xf>
    <xf numFmtId="0" fontId="17" fillId="0" borderId="0"/>
    <xf numFmtId="0" fontId="0" fillId="0" borderId="0"/>
    <xf numFmtId="0" fontId="19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7" fillId="0" borderId="0"/>
    <xf numFmtId="0" fontId="0" fillId="0" borderId="0"/>
    <xf numFmtId="0" fontId="17" fillId="0" borderId="0"/>
    <xf numFmtId="9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7" fillId="0" borderId="0"/>
    <xf numFmtId="9" fontId="17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0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0" fillId="0" borderId="0">
      <protection locked="0"/>
    </xf>
    <xf numFmtId="0" fontId="17" fillId="0" borderId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0" fillId="0" borderId="0"/>
    <xf numFmtId="0" fontId="19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9" fontId="17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0"/>
    <xf numFmtId="9" fontId="17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7" fillId="0" borderId="0"/>
    <xf numFmtId="0" fontId="17" fillId="0" borderId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0" fillId="0" borderId="0"/>
    <xf numFmtId="0" fontId="17" fillId="0" borderId="0"/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9" fontId="17" fillId="0" borderId="0" applyFont="0" applyFill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/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/>
    <xf numFmtId="0" fontId="0" fillId="0" borderId="0">
      <alignment vertical="center"/>
    </xf>
    <xf numFmtId="0" fontId="0" fillId="0" borderId="0"/>
    <xf numFmtId="9" fontId="1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17" fillId="0" borderId="0"/>
    <xf numFmtId="0" fontId="1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20" fillId="0" borderId="0">
      <protection locked="0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7" fillId="0" borderId="0"/>
    <xf numFmtId="0" fontId="20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0"/>
    <xf numFmtId="0" fontId="19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/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/>
    <xf numFmtId="9" fontId="17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/>
    <xf numFmtId="0" fontId="19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/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/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>
      <protection locked="0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9" fillId="0" borderId="0">
      <alignment vertical="center"/>
    </xf>
    <xf numFmtId="0" fontId="17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17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9" fontId="17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9" fontId="17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/>
    <xf numFmtId="0" fontId="1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0" fillId="0" borderId="0"/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7" fillId="0" borderId="0"/>
    <xf numFmtId="0" fontId="0" fillId="0" borderId="0"/>
    <xf numFmtId="0" fontId="19" fillId="0" borderId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/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17" fillId="0" borderId="0"/>
    <xf numFmtId="0" fontId="19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206" fontId="20" fillId="0" borderId="0" applyFont="0" applyFill="0" applyBorder="0" applyAlignment="0" applyProtection="0"/>
    <xf numFmtId="0" fontId="17" fillId="0" borderId="0"/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7" fillId="0" borderId="0"/>
    <xf numFmtId="0" fontId="17" fillId="0" borderId="0">
      <alignment vertical="center"/>
    </xf>
    <xf numFmtId="0" fontId="0" fillId="0" borderId="0"/>
    <xf numFmtId="0" fontId="17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9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/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9" fillId="0" borderId="0">
      <alignment vertical="center"/>
    </xf>
    <xf numFmtId="0" fontId="0" fillId="0" borderId="0"/>
    <xf numFmtId="0" fontId="17" fillId="0" borderId="0"/>
    <xf numFmtId="0" fontId="17" fillId="0" borderId="0"/>
    <xf numFmtId="0" fontId="0" fillId="0" borderId="0">
      <alignment vertical="center"/>
    </xf>
    <xf numFmtId="0" fontId="0" fillId="0" borderId="0"/>
    <xf numFmtId="0" fontId="0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/>
    <xf numFmtId="0" fontId="17" fillId="0" borderId="0"/>
    <xf numFmtId="0" fontId="17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/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7" fillId="0" borderId="0"/>
    <xf numFmtId="0" fontId="19" fillId="0" borderId="0">
      <alignment vertical="center"/>
    </xf>
    <xf numFmtId="0" fontId="17" fillId="0" borderId="0"/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0"/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19" fillId="0" borderId="0">
      <alignment vertical="center"/>
    </xf>
    <xf numFmtId="0" fontId="17" fillId="0" borderId="0"/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9" fillId="0" borderId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/>
    <xf numFmtId="0" fontId="17" fillId="0" borderId="0">
      <alignment vertical="center"/>
    </xf>
    <xf numFmtId="0" fontId="0" fillId="0" borderId="0"/>
    <xf numFmtId="0" fontId="17" fillId="0" borderId="0"/>
    <xf numFmtId="0" fontId="17" fillId="0" borderId="0"/>
    <xf numFmtId="0" fontId="19" fillId="0" borderId="0">
      <alignment vertical="center"/>
    </xf>
    <xf numFmtId="0" fontId="0" fillId="0" borderId="0"/>
    <xf numFmtId="0" fontId="17" fillId="0" borderId="0"/>
    <xf numFmtId="0" fontId="17" fillId="0" borderId="0"/>
    <xf numFmtId="0" fontId="17" fillId="0" borderId="0"/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20" fillId="0" borderId="0">
      <protection locked="0"/>
    </xf>
    <xf numFmtId="0" fontId="17" fillId="0" borderId="0"/>
    <xf numFmtId="0" fontId="0" fillId="0" borderId="0">
      <alignment vertical="center"/>
    </xf>
    <xf numFmtId="0" fontId="0" fillId="0" borderId="0"/>
    <xf numFmtId="0" fontId="17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0" fillId="0" borderId="0">
      <protection locked="0"/>
    </xf>
    <xf numFmtId="0" fontId="19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/>
    <xf numFmtId="0" fontId="19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0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7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/>
    <xf numFmtId="0" fontId="20" fillId="0" borderId="0"/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0"/>
    <xf numFmtId="0" fontId="20" fillId="0" borderId="0">
      <protection locked="0"/>
    </xf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9" fillId="0" borderId="0">
      <alignment vertical="center"/>
    </xf>
    <xf numFmtId="0" fontId="17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/>
    <xf numFmtId="0" fontId="17" fillId="0" borderId="0">
      <alignment vertical="center"/>
    </xf>
    <xf numFmtId="0" fontId="19" fillId="0" borderId="0">
      <alignment vertical="center"/>
    </xf>
    <xf numFmtId="0" fontId="0" fillId="0" borderId="0"/>
    <xf numFmtId="0" fontId="17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/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/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7" fillId="0" borderId="0"/>
    <xf numFmtId="0" fontId="17" fillId="0" borderId="0"/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7" fillId="0" borderId="0"/>
    <xf numFmtId="0" fontId="0" fillId="0" borderId="0"/>
    <xf numFmtId="0" fontId="0" fillId="0" borderId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20" fillId="0" borderId="0">
      <protection locked="0"/>
    </xf>
    <xf numFmtId="0" fontId="19" fillId="0" borderId="0">
      <alignment vertical="center"/>
    </xf>
    <xf numFmtId="0" fontId="17" fillId="0" borderId="0"/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7" fillId="0" borderId="0"/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/>
    <xf numFmtId="0" fontId="0" fillId="0" borderId="0"/>
    <xf numFmtId="0" fontId="19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/>
    <xf numFmtId="0" fontId="0" fillId="0" borderId="0"/>
    <xf numFmtId="0" fontId="17" fillId="0" borderId="0"/>
    <xf numFmtId="0" fontId="17" fillId="0" borderId="0"/>
    <xf numFmtId="0" fontId="17" fillId="0" borderId="0"/>
    <xf numFmtId="0" fontId="0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/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7" fillId="0" borderId="0"/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/>
    <xf numFmtId="0" fontId="17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7" fillId="0" borderId="0"/>
    <xf numFmtId="0" fontId="19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0" fillId="0" borderId="0"/>
    <xf numFmtId="0" fontId="17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0" fillId="0" borderId="0"/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/>
    <xf numFmtId="0" fontId="17" fillId="0" borderId="0">
      <alignment vertical="center"/>
    </xf>
    <xf numFmtId="0" fontId="0" fillId="0" borderId="0"/>
    <xf numFmtId="0" fontId="17" fillId="0" borderId="0"/>
    <xf numFmtId="0" fontId="0" fillId="0" borderId="0">
      <alignment vertical="center"/>
    </xf>
    <xf numFmtId="0" fontId="0" fillId="0" borderId="0"/>
    <xf numFmtId="0" fontId="17" fillId="0" borderId="0"/>
    <xf numFmtId="0" fontId="17" fillId="0" borderId="0"/>
    <xf numFmtId="0" fontId="17" fillId="0" borderId="0"/>
    <xf numFmtId="0" fontId="0" fillId="0" borderId="0"/>
    <xf numFmtId="0" fontId="0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0">
      <alignment vertical="center"/>
    </xf>
    <xf numFmtId="0" fontId="0" fillId="0" borderId="0"/>
    <xf numFmtId="0" fontId="0" fillId="0" borderId="0"/>
    <xf numFmtId="0" fontId="17" fillId="0" borderId="0"/>
    <xf numFmtId="0" fontId="0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0" fillId="0" borderId="0"/>
    <xf numFmtId="0" fontId="17" fillId="0" borderId="0">
      <alignment vertical="center"/>
    </xf>
    <xf numFmtId="0" fontId="0" fillId="0" borderId="0"/>
    <xf numFmtId="0" fontId="0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/>
    <xf numFmtId="0" fontId="0" fillId="0" borderId="0"/>
    <xf numFmtId="0" fontId="17" fillId="0" borderId="0"/>
    <xf numFmtId="0" fontId="0" fillId="0" borderId="0">
      <alignment vertical="center"/>
    </xf>
    <xf numFmtId="0" fontId="0" fillId="0" borderId="0"/>
    <xf numFmtId="0" fontId="0" fillId="0" borderId="0"/>
    <xf numFmtId="0" fontId="17" fillId="0" borderId="0">
      <alignment vertical="center"/>
    </xf>
    <xf numFmtId="0" fontId="0" fillId="0" borderId="0"/>
    <xf numFmtId="0" fontId="17" fillId="0" borderId="0"/>
    <xf numFmtId="0" fontId="17" fillId="0" borderId="0"/>
    <xf numFmtId="0" fontId="0" fillId="0" borderId="0"/>
    <xf numFmtId="0" fontId="17" fillId="0" borderId="0"/>
    <xf numFmtId="0" fontId="17" fillId="0" borderId="0"/>
    <xf numFmtId="0" fontId="19" fillId="0" borderId="0">
      <alignment vertical="center"/>
    </xf>
    <xf numFmtId="0" fontId="0" fillId="0" borderId="0"/>
    <xf numFmtId="0" fontId="17" fillId="0" borderId="0"/>
    <xf numFmtId="0" fontId="17" fillId="0" borderId="0">
      <alignment vertical="center"/>
    </xf>
    <xf numFmtId="0" fontId="0" fillId="0" borderId="0"/>
    <xf numFmtId="0" fontId="17" fillId="0" borderId="0"/>
    <xf numFmtId="0" fontId="17" fillId="0" borderId="0">
      <alignment vertical="center"/>
    </xf>
    <xf numFmtId="0" fontId="19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9" fillId="0" borderId="0">
      <alignment vertical="center"/>
    </xf>
    <xf numFmtId="0" fontId="0" fillId="0" borderId="0"/>
    <xf numFmtId="0" fontId="0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0" fillId="0" borderId="0"/>
    <xf numFmtId="0" fontId="17" fillId="0" borderId="0"/>
    <xf numFmtId="0" fontId="17" fillId="0" borderId="0"/>
    <xf numFmtId="0" fontId="0" fillId="0" borderId="0"/>
    <xf numFmtId="0" fontId="0" fillId="0" borderId="0"/>
    <xf numFmtId="0" fontId="19" fillId="0" borderId="0">
      <alignment vertical="center"/>
    </xf>
    <xf numFmtId="0" fontId="17" fillId="0" borderId="0"/>
    <xf numFmtId="0" fontId="19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7" fillId="0" borderId="0"/>
    <xf numFmtId="0" fontId="0" fillId="0" borderId="0"/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/>
    <xf numFmtId="0" fontId="0" fillId="0" borderId="0"/>
    <xf numFmtId="0" fontId="19" fillId="0" borderId="0">
      <alignment vertical="center"/>
    </xf>
    <xf numFmtId="0" fontId="17" fillId="0" borderId="0"/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9" fillId="0" borderId="0">
      <alignment vertical="center"/>
    </xf>
    <xf numFmtId="0" fontId="0" fillId="0" borderId="0"/>
    <xf numFmtId="0" fontId="17" fillId="0" borderId="0"/>
    <xf numFmtId="0" fontId="17" fillId="0" borderId="0"/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19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7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0"/>
    <xf numFmtId="0" fontId="17" fillId="0" borderId="0"/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/>
    <xf numFmtId="0" fontId="0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0" fillId="0" borderId="0"/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7" fillId="0" borderId="0"/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/>
    <xf numFmtId="0" fontId="20" fillId="0" borderId="0">
      <protection locked="0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72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0" borderId="0">
      <protection locked="0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/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0"/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/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9" fillId="0" borderId="0">
      <alignment vertical="center"/>
    </xf>
    <xf numFmtId="0" fontId="17" fillId="0" borderId="0"/>
    <xf numFmtId="0" fontId="17" fillId="0" borderId="0"/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>
      <alignment vertical="center"/>
    </xf>
    <xf numFmtId="0" fontId="20" fillId="0" borderId="0">
      <protection locked="0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/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20" fillId="0" borderId="0">
      <protection locked="0"/>
    </xf>
    <xf numFmtId="0" fontId="0" fillId="0" borderId="0">
      <alignment vertical="center"/>
    </xf>
    <xf numFmtId="0" fontId="17" fillId="0" borderId="0"/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9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20" fillId="0" borderId="0">
      <protection locked="0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20" fillId="0" borderId="0">
      <protection locked="0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9" fillId="0" borderId="0">
      <alignment vertical="center"/>
    </xf>
    <xf numFmtId="0" fontId="20" fillId="0" borderId="0">
      <protection locked="0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20" fillId="0" borderId="0">
      <protection locked="0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41" fontId="32" fillId="0" borderId="0" applyFont="0" applyFill="0" applyBorder="0" applyAlignment="0" applyProtection="0"/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17" fillId="0" borderId="0"/>
    <xf numFmtId="0" fontId="19" fillId="0" borderId="0">
      <alignment vertical="center"/>
    </xf>
    <xf numFmtId="0" fontId="17" fillId="0" borderId="0">
      <alignment vertical="center"/>
    </xf>
    <xf numFmtId="0" fontId="17" fillId="0" borderId="0"/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/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0" borderId="0">
      <protection locked="0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20" fillId="0" borderId="0">
      <protection locked="0"/>
    </xf>
    <xf numFmtId="0" fontId="0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17" fillId="0" borderId="0"/>
    <xf numFmtId="0" fontId="0" fillId="0" borderId="0"/>
    <xf numFmtId="0" fontId="19" fillId="0" borderId="0">
      <alignment vertical="center"/>
    </xf>
    <xf numFmtId="0" fontId="17" fillId="0" borderId="0"/>
    <xf numFmtId="0" fontId="0" fillId="0" borderId="0"/>
    <xf numFmtId="0" fontId="19" fillId="0" borderId="0">
      <alignment vertical="center"/>
    </xf>
    <xf numFmtId="0" fontId="17" fillId="0" borderId="0"/>
    <xf numFmtId="0" fontId="17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0" fillId="0" borderId="0"/>
    <xf numFmtId="0" fontId="1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9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7" fillId="0" borderId="0"/>
    <xf numFmtId="0" fontId="17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0"/>
    <xf numFmtId="0" fontId="19" fillId="0" borderId="0">
      <alignment vertical="center"/>
    </xf>
    <xf numFmtId="0" fontId="17" fillId="0" borderId="0"/>
    <xf numFmtId="0" fontId="17" fillId="0" borderId="0"/>
    <xf numFmtId="0" fontId="19" fillId="0" borderId="0">
      <alignment vertical="center"/>
    </xf>
    <xf numFmtId="0" fontId="17" fillId="0" borderId="0"/>
    <xf numFmtId="0" fontId="19" fillId="0" borderId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/>
    <xf numFmtId="0" fontId="17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7" fillId="0" borderId="0"/>
    <xf numFmtId="0" fontId="19" fillId="0" borderId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/>
    <xf numFmtId="0" fontId="20" fillId="0" borderId="0">
      <protection locked="0"/>
    </xf>
    <xf numFmtId="0" fontId="17" fillId="0" borderId="0"/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/>
    <xf numFmtId="0" fontId="1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/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/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/>
    <xf numFmtId="0" fontId="19" fillId="0" borderId="0">
      <alignment vertical="center"/>
    </xf>
    <xf numFmtId="0" fontId="1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/>
    <xf numFmtId="0" fontId="19" fillId="0" borderId="0">
      <alignment vertical="center"/>
    </xf>
    <xf numFmtId="0" fontId="1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/>
    <xf numFmtId="0" fontId="19" fillId="0" borderId="0">
      <alignment vertical="center"/>
    </xf>
    <xf numFmtId="0" fontId="17" fillId="0" borderId="0">
      <alignment vertical="center"/>
    </xf>
    <xf numFmtId="0" fontId="17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19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20" fillId="0" borderId="0">
      <protection locked="0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17" fillId="0" borderId="0"/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/>
    <xf numFmtId="0" fontId="17" fillId="0" borderId="0"/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0"/>
    <xf numFmtId="0" fontId="0" fillId="0" borderId="0"/>
    <xf numFmtId="0" fontId="17" fillId="0" borderId="0"/>
    <xf numFmtId="0" fontId="0" fillId="0" borderId="0"/>
    <xf numFmtId="0" fontId="0" fillId="0" borderId="0"/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0" fillId="0" borderId="0"/>
    <xf numFmtId="0" fontId="0" fillId="0" borderId="0"/>
    <xf numFmtId="0" fontId="17" fillId="0" borderId="0"/>
    <xf numFmtId="0" fontId="0" fillId="0" borderId="0"/>
    <xf numFmtId="0" fontId="19" fillId="0" borderId="0">
      <alignment vertical="center"/>
    </xf>
    <xf numFmtId="0" fontId="17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7" fillId="0" borderId="0"/>
    <xf numFmtId="0" fontId="1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0"/>
    <xf numFmtId="0" fontId="17" fillId="0" borderId="0"/>
    <xf numFmtId="0" fontId="0" fillId="0" borderId="0"/>
    <xf numFmtId="0" fontId="0" fillId="0" borderId="0"/>
    <xf numFmtId="0" fontId="17" fillId="0" borderId="0"/>
    <xf numFmtId="0" fontId="1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0"/>
    <xf numFmtId="0" fontId="0" fillId="0" borderId="0"/>
    <xf numFmtId="0" fontId="17" fillId="0" borderId="0"/>
    <xf numFmtId="0" fontId="0" fillId="0" borderId="0"/>
    <xf numFmtId="0" fontId="0" fillId="0" borderId="0"/>
    <xf numFmtId="0" fontId="0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0" fillId="0" borderId="0"/>
    <xf numFmtId="0" fontId="17" fillId="0" borderId="0"/>
    <xf numFmtId="0" fontId="17" fillId="0" borderId="0"/>
    <xf numFmtId="0" fontId="0" fillId="0" borderId="0"/>
    <xf numFmtId="0" fontId="19" fillId="0" borderId="0">
      <alignment vertical="center"/>
    </xf>
    <xf numFmtId="0" fontId="17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7" fillId="0" borderId="0"/>
    <xf numFmtId="0" fontId="17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0"/>
    <xf numFmtId="0" fontId="0" fillId="0" borderId="0"/>
    <xf numFmtId="0" fontId="17" fillId="0" borderId="0"/>
    <xf numFmtId="0" fontId="17" fillId="0" borderId="0"/>
    <xf numFmtId="0" fontId="0" fillId="0" borderId="0"/>
    <xf numFmtId="0" fontId="0" fillId="0" borderId="0"/>
    <xf numFmtId="0" fontId="17" fillId="0" borderId="0"/>
    <xf numFmtId="0" fontId="17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0" fillId="0" borderId="0"/>
    <xf numFmtId="0" fontId="17" fillId="0" borderId="0"/>
    <xf numFmtId="0" fontId="17" fillId="0" borderId="0"/>
    <xf numFmtId="0" fontId="19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/>
    <xf numFmtId="0" fontId="19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7" fillId="0" borderId="0"/>
    <xf numFmtId="0" fontId="17" fillId="0" borderId="0"/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7" fillId="0" borderId="0"/>
    <xf numFmtId="0" fontId="19" fillId="0" borderId="0">
      <alignment vertical="center"/>
    </xf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19" fillId="0" borderId="0">
      <alignment vertical="center"/>
    </xf>
    <xf numFmtId="0" fontId="17" fillId="0" borderId="0"/>
    <xf numFmtId="0" fontId="19" fillId="0" borderId="0">
      <alignment vertical="center"/>
    </xf>
    <xf numFmtId="0" fontId="20" fillId="0" borderId="0">
      <protection locked="0"/>
    </xf>
    <xf numFmtId="0" fontId="17" fillId="0" borderId="0"/>
    <xf numFmtId="0" fontId="0" fillId="0" borderId="0">
      <alignment vertical="center"/>
    </xf>
    <xf numFmtId="0" fontId="19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0" fillId="0" borderId="0">
      <alignment vertical="center"/>
    </xf>
    <xf numFmtId="0" fontId="0" fillId="0" borderId="0"/>
    <xf numFmtId="0" fontId="0" fillId="0" borderId="0"/>
    <xf numFmtId="0" fontId="17" fillId="0" borderId="0"/>
    <xf numFmtId="0" fontId="0" fillId="0" borderId="0"/>
    <xf numFmtId="0" fontId="17" fillId="0" borderId="0"/>
    <xf numFmtId="0" fontId="17" fillId="0" borderId="0"/>
    <xf numFmtId="0" fontId="17" fillId="0" borderId="0"/>
    <xf numFmtId="0" fontId="0" fillId="0" borderId="0"/>
    <xf numFmtId="0" fontId="17" fillId="0" borderId="0"/>
    <xf numFmtId="0" fontId="0" fillId="0" borderId="0"/>
    <xf numFmtId="0" fontId="17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7" fillId="0" borderId="0">
      <alignment vertical="center"/>
    </xf>
    <xf numFmtId="0" fontId="0" fillId="0" borderId="0"/>
    <xf numFmtId="0" fontId="17" fillId="0" borderId="0"/>
    <xf numFmtId="0" fontId="0" fillId="0" borderId="0"/>
    <xf numFmtId="0" fontId="17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0"/>
    <xf numFmtId="0" fontId="0" fillId="0" borderId="0"/>
    <xf numFmtId="0" fontId="0" fillId="0" borderId="0"/>
    <xf numFmtId="0" fontId="17" fillId="0" borderId="0"/>
    <xf numFmtId="0" fontId="17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/>
    <xf numFmtId="0" fontId="17" fillId="0" borderId="0"/>
    <xf numFmtId="0" fontId="17" fillId="0" borderId="0"/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7" fillId="0" borderId="0"/>
    <xf numFmtId="0" fontId="0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19" fillId="0" borderId="0">
      <alignment vertical="center"/>
    </xf>
    <xf numFmtId="0" fontId="17" fillId="0" borderId="0"/>
    <xf numFmtId="0" fontId="0" fillId="0" borderId="0"/>
    <xf numFmtId="0" fontId="0" fillId="0" borderId="0">
      <alignment vertical="center"/>
    </xf>
    <xf numFmtId="0" fontId="0" fillId="0" borderId="0"/>
    <xf numFmtId="0" fontId="17" fillId="0" borderId="0"/>
    <xf numFmtId="0" fontId="17" fillId="0" borderId="0"/>
    <xf numFmtId="0" fontId="17" fillId="0" borderId="0"/>
    <xf numFmtId="0" fontId="0" fillId="0" borderId="0"/>
    <xf numFmtId="0" fontId="0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0" fillId="0" borderId="0"/>
    <xf numFmtId="0" fontId="17" fillId="0" borderId="0"/>
    <xf numFmtId="0" fontId="0" fillId="0" borderId="0"/>
    <xf numFmtId="0" fontId="17" fillId="0" borderId="0"/>
    <xf numFmtId="0" fontId="17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7" fillId="0" borderId="0"/>
    <xf numFmtId="0" fontId="17" fillId="0" borderId="0"/>
    <xf numFmtId="0" fontId="0" fillId="0" borderId="0"/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17" fillId="0" borderId="0"/>
    <xf numFmtId="0" fontId="17" fillId="0" borderId="0"/>
    <xf numFmtId="0" fontId="0" fillId="0" borderId="0"/>
    <xf numFmtId="0" fontId="19" fillId="0" borderId="0">
      <alignment vertical="center"/>
    </xf>
    <xf numFmtId="0" fontId="17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7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/>
    <xf numFmtId="0" fontId="19" fillId="0" borderId="0">
      <alignment vertical="center"/>
    </xf>
    <xf numFmtId="0" fontId="17" fillId="0" borderId="0"/>
    <xf numFmtId="0" fontId="0" fillId="0" borderId="0"/>
    <xf numFmtId="0" fontId="17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0" fillId="0" borderId="0"/>
    <xf numFmtId="0" fontId="20" fillId="0" borderId="0">
      <protection locked="0"/>
    </xf>
    <xf numFmtId="0" fontId="0" fillId="0" borderId="0"/>
    <xf numFmtId="0" fontId="17" fillId="0" borderId="0"/>
    <xf numFmtId="0" fontId="17" fillId="0" borderId="0"/>
    <xf numFmtId="0" fontId="0" fillId="0" borderId="0"/>
    <xf numFmtId="0" fontId="17" fillId="0" borderId="0"/>
    <xf numFmtId="0" fontId="0" fillId="0" borderId="0"/>
    <xf numFmtId="0" fontId="19" fillId="0" borderId="0">
      <alignment vertical="center"/>
    </xf>
    <xf numFmtId="0" fontId="17" fillId="0" borderId="0"/>
    <xf numFmtId="0" fontId="17" fillId="0" borderId="0"/>
    <xf numFmtId="0" fontId="0" fillId="0" borderId="0"/>
    <xf numFmtId="0" fontId="17" fillId="0" borderId="0"/>
    <xf numFmtId="0" fontId="17" fillId="0" borderId="0"/>
    <xf numFmtId="0" fontId="17" fillId="0" borderId="0"/>
    <xf numFmtId="0" fontId="0" fillId="0" borderId="0"/>
    <xf numFmtId="0" fontId="17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0" fillId="0" borderId="0"/>
    <xf numFmtId="0" fontId="0" fillId="0" borderId="0"/>
    <xf numFmtId="0" fontId="17" fillId="0" borderId="0"/>
    <xf numFmtId="0" fontId="17" fillId="0" borderId="0"/>
    <xf numFmtId="0" fontId="0" fillId="0" borderId="0"/>
    <xf numFmtId="0" fontId="0" fillId="0" borderId="0"/>
    <xf numFmtId="0" fontId="17" fillId="0" borderId="0">
      <alignment vertical="center"/>
    </xf>
    <xf numFmtId="0" fontId="19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0" fillId="0" borderId="0"/>
    <xf numFmtId="0" fontId="0" fillId="0" borderId="0"/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0"/>
    <xf numFmtId="0" fontId="0" fillId="0" borderId="0"/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207" fontId="2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208" fontId="20" fillId="0" borderId="0" applyFont="0" applyFill="0" applyBorder="0" applyAlignment="0" applyProtection="0"/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180" fontId="20" fillId="0" borderId="0" applyFont="0" applyFill="0" applyBorder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/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19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19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19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9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32" fillId="0" borderId="0"/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alignment vertical="center"/>
    </xf>
    <xf numFmtId="0" fontId="20" fillId="0" borderId="0">
      <protection locked="0"/>
    </xf>
    <xf numFmtId="0" fontId="19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19" fillId="0" borderId="0">
      <alignment vertical="center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alignment vertical="center"/>
    </xf>
    <xf numFmtId="0" fontId="20" fillId="0" borderId="0">
      <protection locked="0"/>
    </xf>
    <xf numFmtId="0" fontId="20" fillId="0" borderId="0">
      <protection locked="0"/>
    </xf>
    <xf numFmtId="0" fontId="19" fillId="0" borderId="0">
      <alignment vertical="center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182" fontId="20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0"/>
    <xf numFmtId="0" fontId="17" fillId="0" borderId="0"/>
    <xf numFmtId="0" fontId="0" fillId="0" borderId="0"/>
    <xf numFmtId="0" fontId="17" fillId="0" borderId="0"/>
    <xf numFmtId="0" fontId="0" fillId="0" borderId="0"/>
    <xf numFmtId="0" fontId="1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0"/>
    <xf numFmtId="0" fontId="0" fillId="0" borderId="0"/>
    <xf numFmtId="0" fontId="17" fillId="0" borderId="0"/>
    <xf numFmtId="0" fontId="0" fillId="0" borderId="0"/>
    <xf numFmtId="0" fontId="0" fillId="0" borderId="0"/>
    <xf numFmtId="0" fontId="0" fillId="0" borderId="0"/>
    <xf numFmtId="0" fontId="1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0"/>
    <xf numFmtId="0" fontId="1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73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/>
    <xf numFmtId="0" fontId="51" fillId="0" borderId="0" applyFill="0" applyBorder="0" applyAlignment="0"/>
    <xf numFmtId="43" fontId="32" fillId="0" borderId="0" applyFont="0" applyFill="0" applyBorder="0" applyAlignment="0" applyProtection="0"/>
    <xf numFmtId="191" fontId="21" fillId="0" borderId="0" applyFont="0" applyFill="0" applyBorder="0" applyAlignment="0" applyProtection="0"/>
    <xf numFmtId="43" fontId="20" fillId="0" borderId="0" applyFont="0" applyFill="0" applyBorder="0" applyAlignment="0" applyProtection="0">
      <alignment vertical="center"/>
    </xf>
    <xf numFmtId="0" fontId="22" fillId="0" borderId="0"/>
    <xf numFmtId="201" fontId="22" fillId="0" borderId="1" applyNumberFormat="0"/>
    <xf numFmtId="38" fontId="49" fillId="0" borderId="0" applyFont="0" applyFill="0" applyBorder="0" applyAlignment="0" applyProtection="0"/>
    <xf numFmtId="4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75" fillId="0" borderId="0"/>
  </cellStyleXfs>
  <cellXfs count="291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1" xfId="889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horizontal="center" vertical="center"/>
    </xf>
    <xf numFmtId="0" fontId="2" fillId="0" borderId="1" xfId="8891" applyFont="1" applyFill="1" applyBorder="1" applyAlignment="1" applyProtection="1">
      <alignment horizontal="center" vertical="center" wrapText="1"/>
      <protection locked="0"/>
    </xf>
    <xf numFmtId="0" fontId="2" fillId="0" borderId="1" xfId="8814" applyFont="1" applyFill="1" applyBorder="1" applyAlignment="1">
      <alignment horizontal="center" vertical="center" wrapText="1"/>
    </xf>
    <xf numFmtId="209" fontId="2" fillId="0" borderId="1" xfId="8814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209" fontId="2" fillId="0" borderId="1" xfId="0" applyNumberFormat="1" applyFont="1" applyFill="1" applyBorder="1" applyAlignment="1">
      <alignment horizontal="center" vertical="center" wrapText="1"/>
    </xf>
    <xf numFmtId="0" fontId="3" fillId="0" borderId="1" xfId="7903" applyFont="1" applyFill="1" applyBorder="1" applyAlignment="1">
      <alignment horizontal="center" vertical="center" wrapText="1"/>
    </xf>
    <xf numFmtId="0" fontId="3" fillId="0" borderId="1" xfId="7903" applyFont="1" applyFill="1" applyBorder="1" applyAlignment="1">
      <alignment horizontal="left" vertical="center" wrapText="1"/>
    </xf>
    <xf numFmtId="210" fontId="3" fillId="0" borderId="1" xfId="7903" applyNumberFormat="1" applyFont="1" applyFill="1" applyBorder="1" applyAlignment="1">
      <alignment horizontal="right" vertical="center" wrapText="1"/>
    </xf>
    <xf numFmtId="193" fontId="3" fillId="0" borderId="1" xfId="0" applyNumberFormat="1" applyFont="1" applyFill="1" applyBorder="1" applyAlignment="1">
      <alignment horizontal="center" vertical="center" wrapText="1"/>
    </xf>
    <xf numFmtId="209" fontId="3" fillId="0" borderId="1" xfId="0" applyNumberFormat="1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right" vertical="center"/>
    </xf>
    <xf numFmtId="210" fontId="3" fillId="0" borderId="1" xfId="0" applyNumberFormat="1" applyFont="1" applyFill="1" applyBorder="1" applyAlignment="1">
      <alignment horizontal="right" vertical="center" wrapText="1"/>
    </xf>
    <xf numFmtId="209" fontId="3" fillId="0" borderId="1" xfId="2927" applyNumberFormat="1" applyFont="1" applyFill="1" applyBorder="1" applyAlignment="1">
      <alignment horizontal="right" vertical="center" wrapText="1"/>
    </xf>
    <xf numFmtId="0" fontId="3" fillId="0" borderId="1" xfId="7903" applyFont="1" applyFill="1" applyBorder="1" applyAlignment="1">
      <alignment vertical="center" wrapText="1"/>
    </xf>
    <xf numFmtId="0" fontId="4" fillId="0" borderId="1" xfId="519" applyFont="1" applyFill="1" applyBorder="1" applyAlignment="1">
      <alignment horizontal="left" vertical="center" wrapText="1"/>
    </xf>
    <xf numFmtId="210" fontId="4" fillId="0" borderId="1" xfId="519" applyNumberFormat="1" applyFont="1" applyFill="1" applyBorder="1" applyAlignment="1">
      <alignment horizontal="right" vertical="center" wrapText="1"/>
    </xf>
    <xf numFmtId="193" fontId="4" fillId="0" borderId="1" xfId="428" applyNumberFormat="1" applyFont="1" applyFill="1" applyBorder="1" applyAlignment="1">
      <alignment horizontal="center" vertical="center" wrapText="1"/>
    </xf>
    <xf numFmtId="209" fontId="4" fillId="0" borderId="1" xfId="428" applyNumberFormat="1" applyFont="1" applyFill="1" applyBorder="1" applyAlignment="1">
      <alignment horizontal="right" vertical="center" wrapText="1"/>
    </xf>
    <xf numFmtId="0" fontId="4" fillId="0" borderId="1" xfId="428" applyFont="1" applyFill="1" applyBorder="1" applyAlignment="1">
      <alignment horizontal="center" vertical="center" wrapText="1"/>
    </xf>
    <xf numFmtId="0" fontId="4" fillId="0" borderId="1" xfId="428" applyNumberFormat="1" applyFont="1" applyFill="1" applyBorder="1" applyAlignment="1">
      <alignment horizontal="right" vertical="center"/>
    </xf>
    <xf numFmtId="0" fontId="3" fillId="0" borderId="1" xfId="7601" applyFont="1" applyFill="1" applyBorder="1" applyAlignment="1">
      <alignment horizontal="left" vertical="center" wrapText="1"/>
    </xf>
    <xf numFmtId="210" fontId="3" fillId="0" borderId="1" xfId="7601" applyNumberFormat="1" applyFont="1" applyFill="1" applyBorder="1" applyAlignment="1">
      <alignment horizontal="right" vertical="center" wrapText="1"/>
    </xf>
    <xf numFmtId="193" fontId="3" fillId="0" borderId="1" xfId="2927" applyNumberFormat="1" applyFont="1" applyFill="1" applyBorder="1" applyAlignment="1">
      <alignment horizontal="center" vertical="center" wrapText="1"/>
    </xf>
    <xf numFmtId="0" fontId="3" fillId="0" borderId="1" xfId="2924" applyFont="1" applyFill="1" applyBorder="1" applyAlignment="1">
      <alignment horizontal="left" vertical="center" wrapText="1"/>
    </xf>
    <xf numFmtId="210" fontId="3" fillId="0" borderId="1" xfId="2924" applyNumberFormat="1" applyFont="1" applyFill="1" applyBorder="1" applyAlignment="1">
      <alignment horizontal="right" vertical="center" wrapText="1"/>
    </xf>
    <xf numFmtId="0" fontId="3" fillId="0" borderId="1" xfId="2924" applyFont="1" applyFill="1" applyBorder="1" applyAlignment="1">
      <alignment vertical="center" wrapText="1"/>
    </xf>
    <xf numFmtId="209" fontId="5" fillId="0" borderId="1" xfId="3565" applyNumberFormat="1" applyFont="1" applyFill="1" applyBorder="1" applyAlignment="1">
      <alignment vertical="center" wrapText="1"/>
    </xf>
    <xf numFmtId="0" fontId="5" fillId="0" borderId="1" xfId="3565" applyFont="1" applyFill="1" applyBorder="1" applyAlignment="1">
      <alignment horizontal="center" vertical="center" wrapText="1"/>
    </xf>
    <xf numFmtId="2" fontId="6" fillId="0" borderId="1" xfId="3565" applyNumberFormat="1" applyFont="1" applyFill="1" applyBorder="1" applyAlignment="1">
      <alignment horizontal="right" vertical="center" wrapText="1" shrinkToFit="1"/>
    </xf>
    <xf numFmtId="2" fontId="6" fillId="0" borderId="1" xfId="3565" applyNumberFormat="1" applyFont="1" applyFill="1" applyBorder="1" applyAlignment="1">
      <alignment horizontal="center" vertical="center" wrapText="1" shrinkToFit="1"/>
    </xf>
    <xf numFmtId="1" fontId="6" fillId="0" borderId="1" xfId="3565" applyNumberFormat="1" applyFont="1" applyFill="1" applyBorder="1" applyAlignment="1">
      <alignment horizontal="center" vertical="center" wrapText="1" shrinkToFit="1"/>
    </xf>
    <xf numFmtId="1" fontId="6" fillId="0" borderId="1" xfId="3565" applyNumberFormat="1" applyFont="1" applyFill="1" applyBorder="1" applyAlignment="1">
      <alignment horizontal="right" vertical="center" wrapText="1" shrinkToFit="1"/>
    </xf>
    <xf numFmtId="204" fontId="6" fillId="0" borderId="1" xfId="3565" applyNumberFormat="1" applyFont="1" applyFill="1" applyBorder="1" applyAlignment="1">
      <alignment horizontal="right" vertical="center" wrapText="1" shrinkToFit="1"/>
    </xf>
    <xf numFmtId="209" fontId="7" fillId="0" borderId="1" xfId="3565" applyNumberFormat="1" applyFont="1" applyFill="1" applyBorder="1" applyAlignment="1">
      <alignment horizontal="right" vertical="center" wrapText="1"/>
    </xf>
    <xf numFmtId="0" fontId="8" fillId="0" borderId="1" xfId="428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211" fontId="3" fillId="0" borderId="1" xfId="0" applyNumberFormat="1" applyFont="1" applyFill="1" applyBorder="1" applyAlignment="1">
      <alignment horizontal="right" vertical="center" wrapText="1"/>
    </xf>
    <xf numFmtId="211" fontId="9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209" fontId="0" fillId="0" borderId="0" xfId="0" applyNumberFormat="1">
      <alignment vertical="center"/>
    </xf>
    <xf numFmtId="0" fontId="0" fillId="0" borderId="1" xfId="0" applyBorder="1">
      <alignment vertical="center"/>
    </xf>
    <xf numFmtId="211" fontId="3" fillId="0" borderId="1" xfId="0" applyNumberFormat="1" applyFont="1" applyFill="1" applyBorder="1" applyAlignment="1">
      <alignment horizontal="center" vertical="center" wrapText="1"/>
    </xf>
    <xf numFmtId="0" fontId="4" fillId="0" borderId="1" xfId="428" applyNumberFormat="1" applyFont="1" applyFill="1" applyBorder="1" applyAlignment="1">
      <alignment horizontal="center" vertical="center"/>
    </xf>
    <xf numFmtId="211" fontId="4" fillId="0" borderId="1" xfId="428" applyNumberFormat="1" applyFont="1" applyFill="1" applyBorder="1" applyAlignment="1">
      <alignment horizontal="right" vertical="center" wrapText="1"/>
    </xf>
    <xf numFmtId="211" fontId="5" fillId="0" borderId="1" xfId="428" applyNumberFormat="1" applyFont="1" applyFill="1" applyBorder="1" applyAlignment="1">
      <alignment horizontal="center" vertical="center" wrapText="1"/>
    </xf>
    <xf numFmtId="0" fontId="5" fillId="0" borderId="1" xfId="3565" applyFont="1" applyFill="1" applyBorder="1" applyAlignment="1">
      <alignment vertical="center" wrapText="1"/>
    </xf>
    <xf numFmtId="1" fontId="5" fillId="0" borderId="1" xfId="3565" applyNumberFormat="1" applyFont="1" applyFill="1" applyBorder="1" applyAlignment="1">
      <alignment horizontal="right" vertical="center" wrapText="1" shrinkToFit="1"/>
    </xf>
    <xf numFmtId="209" fontId="10" fillId="0" borderId="1" xfId="3565" applyNumberFormat="1" applyFont="1" applyFill="1" applyBorder="1" applyAlignment="1">
      <alignment horizontal="right" vertical="center" wrapText="1"/>
    </xf>
    <xf numFmtId="1" fontId="5" fillId="0" borderId="1" xfId="3565" applyNumberFormat="1" applyFont="1" applyFill="1" applyBorder="1" applyAlignment="1">
      <alignment horizontal="center" vertical="center" wrapText="1" shrinkToFit="1"/>
    </xf>
    <xf numFmtId="2" fontId="5" fillId="0" borderId="1" xfId="3565" applyNumberFormat="1" applyFont="1" applyFill="1" applyBorder="1" applyAlignment="1">
      <alignment horizontal="right" vertical="center" wrapText="1" shrinkToFit="1"/>
    </xf>
    <xf numFmtId="0" fontId="5" fillId="0" borderId="1" xfId="3565" applyFont="1" applyFill="1" applyBorder="1" applyAlignment="1">
      <alignment horizontal="right" vertical="center" wrapText="1"/>
    </xf>
    <xf numFmtId="209" fontId="5" fillId="0" borderId="1" xfId="3565" applyNumberFormat="1" applyFont="1" applyFill="1" applyBorder="1" applyAlignment="1">
      <alignment horizontal="right" vertical="center" wrapText="1"/>
    </xf>
    <xf numFmtId="0" fontId="5" fillId="0" borderId="1" xfId="3565" applyFont="1" applyFill="1" applyBorder="1" applyAlignment="1">
      <alignment horizontal="left" vertical="center" wrapText="1"/>
    </xf>
    <xf numFmtId="209" fontId="6" fillId="0" borderId="1" xfId="3565" applyNumberFormat="1" applyFont="1" applyFill="1" applyBorder="1" applyAlignment="1">
      <alignment horizontal="right" vertical="center" wrapText="1" shrinkToFit="1"/>
    </xf>
    <xf numFmtId="0" fontId="5" fillId="0" borderId="2" xfId="3565" applyFont="1" applyFill="1" applyBorder="1" applyAlignment="1">
      <alignment horizontal="center" vertical="center" wrapText="1"/>
    </xf>
    <xf numFmtId="0" fontId="5" fillId="0" borderId="3" xfId="3565" applyFont="1" applyFill="1" applyBorder="1" applyAlignment="1">
      <alignment horizontal="center" vertical="center" wrapText="1"/>
    </xf>
    <xf numFmtId="0" fontId="5" fillId="0" borderId="4" xfId="3565" applyFont="1" applyFill="1" applyBorder="1" applyAlignment="1">
      <alignment horizontal="center" vertical="center" wrapText="1"/>
    </xf>
    <xf numFmtId="204" fontId="5" fillId="0" borderId="1" xfId="3565" applyNumberFormat="1" applyFont="1" applyFill="1" applyBorder="1" applyAlignment="1">
      <alignment vertical="center" wrapText="1"/>
    </xf>
    <xf numFmtId="204" fontId="5" fillId="0" borderId="1" xfId="3565" applyNumberFormat="1" applyFont="1" applyFill="1" applyBorder="1" applyAlignment="1">
      <alignment horizontal="center" vertical="center" wrapText="1"/>
    </xf>
    <xf numFmtId="204" fontId="5" fillId="0" borderId="1" xfId="3565" applyNumberFormat="1" applyFont="1" applyFill="1" applyBorder="1" applyAlignment="1">
      <alignment horizontal="right" vertical="center" wrapText="1"/>
    </xf>
    <xf numFmtId="0" fontId="9" fillId="0" borderId="0" xfId="0" applyFont="1" applyFill="1" applyBorder="1" applyAlignment="1">
      <alignment vertical="center" wrapText="1"/>
    </xf>
    <xf numFmtId="0" fontId="3" fillId="0" borderId="0" xfId="0" applyFont="1" applyFill="1">
      <alignment vertical="center"/>
    </xf>
    <xf numFmtId="0" fontId="11" fillId="0" borderId="0" xfId="0" applyFont="1" applyFill="1" applyBorder="1" applyAlignment="1">
      <alignment vertical="center" wrapText="1"/>
    </xf>
    <xf numFmtId="0" fontId="12" fillId="2" borderId="5" xfId="3531" applyFont="1" applyFill="1" applyBorder="1" applyAlignment="1">
      <alignment horizontal="center" vertical="center" wrapText="1"/>
    </xf>
    <xf numFmtId="0" fontId="8" fillId="0" borderId="4" xfId="1970" applyFont="1" applyFill="1" applyBorder="1" applyAlignment="1" applyProtection="1">
      <alignment horizontal="center" vertical="center" wrapText="1"/>
      <protection locked="0"/>
    </xf>
    <xf numFmtId="0" fontId="8" fillId="0" borderId="1" xfId="428" applyFont="1" applyFill="1" applyBorder="1" applyAlignment="1">
      <alignment horizontal="center" vertical="center"/>
    </xf>
    <xf numFmtId="0" fontId="8" fillId="0" borderId="1" xfId="5311" applyFont="1" applyFill="1" applyBorder="1" applyAlignment="1" applyProtection="1">
      <alignment horizontal="center" vertical="center" wrapText="1"/>
      <protection locked="0"/>
    </xf>
    <xf numFmtId="0" fontId="8" fillId="0" borderId="1" xfId="3547" applyFont="1" applyFill="1" applyBorder="1" applyAlignment="1">
      <alignment horizontal="center" vertical="center" wrapText="1"/>
    </xf>
    <xf numFmtId="0" fontId="4" fillId="0" borderId="1" xfId="3531" applyFont="1" applyFill="1" applyBorder="1" applyAlignment="1">
      <alignment horizontal="center" vertical="center" wrapText="1"/>
    </xf>
    <xf numFmtId="0" fontId="4" fillId="3" borderId="1" xfId="2940" applyFont="1" applyFill="1" applyBorder="1" applyAlignment="1">
      <alignment horizontal="left" vertical="center" wrapText="1"/>
    </xf>
    <xf numFmtId="0" fontId="4" fillId="0" borderId="1" xfId="2940" applyFont="1" applyFill="1" applyBorder="1" applyAlignment="1">
      <alignment horizontal="left" vertical="center" wrapText="1"/>
    </xf>
    <xf numFmtId="49" fontId="4" fillId="0" borderId="1" xfId="3531" applyNumberFormat="1" applyFont="1" applyFill="1" applyBorder="1" applyAlignment="1">
      <alignment horizontal="center" vertical="center" wrapText="1"/>
    </xf>
    <xf numFmtId="210" fontId="4" fillId="0" borderId="1" xfId="2940" applyNumberFormat="1" applyFont="1" applyFill="1" applyBorder="1" applyAlignment="1">
      <alignment horizontal="right" vertical="center" wrapText="1"/>
    </xf>
    <xf numFmtId="0" fontId="4" fillId="3" borderId="1" xfId="3531" applyFont="1" applyFill="1" applyBorder="1" applyAlignment="1">
      <alignment horizontal="left" vertical="center" wrapText="1"/>
    </xf>
    <xf numFmtId="0" fontId="4" fillId="0" borderId="1" xfId="3531" applyFont="1" applyFill="1" applyBorder="1" applyAlignment="1">
      <alignment vertical="center" wrapText="1"/>
    </xf>
    <xf numFmtId="49" fontId="4" fillId="0" borderId="1" xfId="428" applyNumberFormat="1" applyFont="1" applyFill="1" applyBorder="1" applyAlignment="1">
      <alignment horizontal="center" vertical="center"/>
    </xf>
    <xf numFmtId="210" fontId="4" fillId="0" borderId="1" xfId="3531" applyNumberFormat="1" applyFont="1" applyFill="1" applyBorder="1" applyAlignment="1">
      <alignment horizontal="right" vertical="center" wrapText="1"/>
    </xf>
    <xf numFmtId="0" fontId="4" fillId="0" borderId="1" xfId="3531" applyFont="1" applyFill="1" applyBorder="1" applyAlignment="1">
      <alignment horizontal="left" vertical="center" wrapText="1"/>
    </xf>
    <xf numFmtId="0" fontId="4" fillId="3" borderId="1" xfId="6777" applyFont="1" applyFill="1" applyBorder="1" applyAlignment="1">
      <alignment horizontal="left" vertical="center" wrapText="1"/>
    </xf>
    <xf numFmtId="0" fontId="4" fillId="0" borderId="1" xfId="6777" applyFont="1" applyFill="1" applyBorder="1" applyAlignment="1">
      <alignment horizontal="left" vertical="center" wrapText="1"/>
    </xf>
    <xf numFmtId="0" fontId="4" fillId="0" borderId="1" xfId="2940" applyFont="1" applyFill="1" applyBorder="1" applyAlignment="1">
      <alignment horizontal="center" vertical="center" wrapText="1"/>
    </xf>
    <xf numFmtId="49" fontId="4" fillId="0" borderId="1" xfId="2940" applyNumberFormat="1" applyFont="1" applyFill="1" applyBorder="1" applyAlignment="1">
      <alignment horizontal="center" vertical="center"/>
    </xf>
    <xf numFmtId="210" fontId="4" fillId="0" borderId="1" xfId="6777" applyNumberFormat="1" applyFont="1" applyFill="1" applyBorder="1" applyAlignment="1">
      <alignment horizontal="right" vertical="center" wrapText="1"/>
    </xf>
    <xf numFmtId="0" fontId="4" fillId="0" borderId="1" xfId="428" applyNumberFormat="1" applyFont="1" applyFill="1" applyBorder="1" applyAlignment="1" applyProtection="1">
      <alignment horizontal="center" vertical="center" wrapText="1"/>
    </xf>
    <xf numFmtId="49" fontId="4" fillId="0" borderId="1" xfId="428" applyNumberFormat="1" applyFont="1" applyFill="1" applyBorder="1" applyAlignment="1" applyProtection="1">
      <alignment horizontal="center" vertical="center"/>
    </xf>
    <xf numFmtId="0" fontId="4" fillId="3" borderId="1" xfId="428" applyFont="1" applyFill="1" applyBorder="1" applyAlignment="1">
      <alignment horizontal="left" vertical="center" wrapText="1"/>
    </xf>
    <xf numFmtId="0" fontId="4" fillId="0" borderId="1" xfId="428" applyFont="1" applyFill="1" applyBorder="1" applyAlignment="1">
      <alignment horizontal="left" vertical="center" wrapText="1"/>
    </xf>
    <xf numFmtId="210" fontId="4" fillId="0" borderId="1" xfId="428" applyNumberFormat="1" applyFont="1" applyFill="1" applyBorder="1" applyAlignment="1" applyProtection="1">
      <alignment horizontal="right" vertical="center" wrapText="1"/>
      <protection locked="0"/>
    </xf>
    <xf numFmtId="0" fontId="4" fillId="3" borderId="6" xfId="2940" applyFont="1" applyFill="1" applyBorder="1" applyAlignment="1">
      <alignment horizontal="left" vertical="center" wrapText="1"/>
    </xf>
    <xf numFmtId="0" fontId="4" fillId="0" borderId="1" xfId="2940" applyFont="1" applyFill="1" applyBorder="1" applyAlignment="1">
      <alignment vertical="center" wrapText="1"/>
    </xf>
    <xf numFmtId="0" fontId="4" fillId="3" borderId="7" xfId="2940" applyFont="1" applyFill="1" applyBorder="1" applyAlignment="1">
      <alignment horizontal="left" vertical="center" wrapText="1"/>
    </xf>
    <xf numFmtId="0" fontId="4" fillId="3" borderId="8" xfId="2940" applyFont="1" applyFill="1" applyBorder="1" applyAlignment="1">
      <alignment horizontal="left" vertical="center" wrapText="1"/>
    </xf>
    <xf numFmtId="49" fontId="4" fillId="0" borderId="1" xfId="428" applyNumberFormat="1" applyFont="1" applyFill="1" applyBorder="1" applyAlignment="1">
      <alignment horizontal="center" vertical="center" wrapText="1"/>
    </xf>
    <xf numFmtId="210" fontId="4" fillId="0" borderId="1" xfId="428" applyNumberFormat="1" applyFont="1" applyFill="1" applyBorder="1" applyAlignment="1">
      <alignment horizontal="right" vertical="center" wrapText="1"/>
    </xf>
    <xf numFmtId="0" fontId="4" fillId="3" borderId="1" xfId="428" applyNumberFormat="1" applyFont="1" applyFill="1" applyBorder="1" applyAlignment="1" applyProtection="1">
      <alignment horizontal="left" vertical="center" wrapText="1"/>
    </xf>
    <xf numFmtId="0" fontId="4" fillId="0" borderId="1" xfId="428" applyNumberFormat="1" applyFont="1" applyFill="1" applyBorder="1" applyAlignment="1" applyProtection="1">
      <alignment horizontal="left" vertical="center" wrapText="1"/>
    </xf>
    <xf numFmtId="0" fontId="4" fillId="0" borderId="2" xfId="428" applyNumberFormat="1" applyFont="1" applyFill="1" applyBorder="1" applyAlignment="1" applyProtection="1">
      <alignment horizontal="center" vertical="center"/>
    </xf>
    <xf numFmtId="0" fontId="4" fillId="0" borderId="4" xfId="428" applyNumberFormat="1" applyFont="1" applyFill="1" applyBorder="1" applyAlignment="1" applyProtection="1">
      <alignment horizontal="center" vertical="center"/>
    </xf>
    <xf numFmtId="0" fontId="4" fillId="0" borderId="2" xfId="428" applyNumberFormat="1" applyFont="1" applyFill="1" applyBorder="1" applyAlignment="1" applyProtection="1">
      <alignment horizontal="center" vertical="center" wrapText="1"/>
    </xf>
    <xf numFmtId="0" fontId="4" fillId="0" borderId="4" xfId="428" applyNumberFormat="1" applyFont="1" applyFill="1" applyBorder="1" applyAlignment="1" applyProtection="1">
      <alignment horizontal="center" vertical="center" wrapText="1"/>
    </xf>
    <xf numFmtId="0" fontId="5" fillId="3" borderId="1" xfId="754" applyFont="1" applyFill="1" applyBorder="1" applyAlignment="1">
      <alignment horizontal="left" vertical="center" wrapText="1"/>
    </xf>
    <xf numFmtId="0" fontId="5" fillId="0" borderId="1" xfId="754" applyFont="1" applyFill="1" applyBorder="1" applyAlignment="1">
      <alignment horizontal="left" vertical="center" wrapText="1"/>
    </xf>
    <xf numFmtId="0" fontId="5" fillId="0" borderId="1" xfId="2697" applyFont="1" applyFill="1" applyBorder="1" applyAlignment="1">
      <alignment horizontal="center" vertical="center" wrapText="1"/>
    </xf>
    <xf numFmtId="49" fontId="5" fillId="0" borderId="1" xfId="2697" applyNumberFormat="1" applyFont="1" applyFill="1" applyBorder="1" applyAlignment="1">
      <alignment horizontal="center" vertical="center"/>
    </xf>
    <xf numFmtId="210" fontId="5" fillId="0" borderId="1" xfId="754" applyNumberFormat="1" applyFont="1" applyFill="1" applyBorder="1" applyAlignment="1">
      <alignment horizontal="right" vertical="center" wrapText="1"/>
    </xf>
    <xf numFmtId="49" fontId="5" fillId="0" borderId="1" xfId="2697" applyNumberFormat="1" applyFont="1" applyFill="1" applyBorder="1" applyAlignment="1">
      <alignment horizontal="center" vertical="center" wrapText="1"/>
    </xf>
    <xf numFmtId="210" fontId="5" fillId="0" borderId="1" xfId="2697" applyNumberFormat="1" applyFont="1" applyFill="1" applyBorder="1" applyAlignment="1">
      <alignment horizontal="right" vertical="center" wrapText="1"/>
    </xf>
    <xf numFmtId="210" fontId="5" fillId="0" borderId="1" xfId="5524" applyNumberFormat="1" applyFont="1" applyFill="1" applyBorder="1" applyAlignment="1">
      <alignment horizontal="right" vertical="center" wrapText="1"/>
    </xf>
    <xf numFmtId="210" fontId="4" fillId="0" borderId="1" xfId="5524" applyNumberFormat="1" applyFont="1" applyFill="1" applyBorder="1" applyAlignment="1">
      <alignment horizontal="right" vertical="center" wrapText="1"/>
    </xf>
    <xf numFmtId="209" fontId="8" fillId="0" borderId="1" xfId="3547" applyNumberFormat="1" applyFont="1" applyFill="1" applyBorder="1" applyAlignment="1">
      <alignment horizontal="center" vertical="center" wrapText="1"/>
    </xf>
    <xf numFmtId="209" fontId="8" fillId="0" borderId="1" xfId="428" applyNumberFormat="1" applyFont="1" applyFill="1" applyBorder="1" applyAlignment="1">
      <alignment horizontal="center" vertical="center" wrapText="1"/>
    </xf>
    <xf numFmtId="0" fontId="8" fillId="0" borderId="1" xfId="428" applyNumberFormat="1" applyFont="1" applyFill="1" applyBorder="1" applyAlignment="1">
      <alignment horizontal="center" vertical="center" wrapText="1"/>
    </xf>
    <xf numFmtId="209" fontId="4" fillId="0" borderId="1" xfId="428" applyNumberFormat="1" applyFont="1" applyFill="1" applyBorder="1" applyAlignment="1">
      <alignment horizontal="right" vertical="center"/>
    </xf>
    <xf numFmtId="211" fontId="4" fillId="0" borderId="1" xfId="428" applyNumberFormat="1" applyFont="1" applyFill="1" applyBorder="1" applyAlignment="1">
      <alignment horizontal="center" vertical="center" wrapText="1"/>
    </xf>
    <xf numFmtId="0" fontId="4" fillId="0" borderId="1" xfId="428" applyFont="1" applyFill="1" applyBorder="1" applyAlignment="1">
      <alignment vertical="center" wrapText="1"/>
    </xf>
    <xf numFmtId="0" fontId="4" fillId="0" borderId="1" xfId="428" applyNumberFormat="1" applyFont="1" applyFill="1" applyBorder="1" applyAlignment="1">
      <alignment horizontal="center" vertical="center" wrapText="1"/>
    </xf>
    <xf numFmtId="209" fontId="4" fillId="0" borderId="1" xfId="2940" applyNumberFormat="1" applyFont="1" applyFill="1" applyBorder="1" applyAlignment="1">
      <alignment horizontal="right" vertical="center" wrapText="1"/>
    </xf>
    <xf numFmtId="0" fontId="4" fillId="0" borderId="6" xfId="428" applyFont="1" applyFill="1" applyBorder="1" applyAlignment="1">
      <alignment horizontal="center" vertical="center" wrapText="1"/>
    </xf>
    <xf numFmtId="209" fontId="4" fillId="0" borderId="6" xfId="428" applyNumberFormat="1" applyFont="1" applyFill="1" applyBorder="1" applyAlignment="1">
      <alignment horizontal="right" vertical="center"/>
    </xf>
    <xf numFmtId="0" fontId="4" fillId="0" borderId="6" xfId="428" applyNumberFormat="1" applyFont="1" applyFill="1" applyBorder="1" applyAlignment="1">
      <alignment horizontal="center" vertical="center"/>
    </xf>
    <xf numFmtId="0" fontId="4" fillId="0" borderId="6" xfId="428" applyFont="1" applyFill="1" applyBorder="1" applyAlignment="1">
      <alignment vertical="center" wrapText="1"/>
    </xf>
    <xf numFmtId="211" fontId="4" fillId="0" borderId="6" xfId="428" applyNumberFormat="1" applyFont="1" applyFill="1" applyBorder="1" applyAlignment="1">
      <alignment horizontal="center" vertical="center" wrapText="1"/>
    </xf>
    <xf numFmtId="211" fontId="5" fillId="0" borderId="6" xfId="428" applyNumberFormat="1" applyFont="1" applyFill="1" applyBorder="1" applyAlignment="1">
      <alignment horizontal="center" vertical="center" wrapText="1"/>
    </xf>
    <xf numFmtId="0" fontId="4" fillId="0" borderId="6" xfId="428" applyNumberFormat="1" applyFont="1" applyFill="1" applyBorder="1" applyAlignment="1">
      <alignment horizontal="center" vertical="center" wrapText="1"/>
    </xf>
    <xf numFmtId="0" fontId="4" fillId="0" borderId="8" xfId="428" applyFont="1" applyFill="1" applyBorder="1" applyAlignment="1">
      <alignment horizontal="center" vertical="center" wrapText="1"/>
    </xf>
    <xf numFmtId="209" fontId="4" fillId="0" borderId="8" xfId="428" applyNumberFormat="1" applyFont="1" applyFill="1" applyBorder="1" applyAlignment="1">
      <alignment horizontal="right" vertical="center"/>
    </xf>
    <xf numFmtId="0" fontId="4" fillId="0" borderId="8" xfId="428" applyNumberFormat="1" applyFont="1" applyFill="1" applyBorder="1" applyAlignment="1">
      <alignment horizontal="center" vertical="center"/>
    </xf>
    <xf numFmtId="0" fontId="4" fillId="0" borderId="8" xfId="428" applyFont="1" applyFill="1" applyBorder="1" applyAlignment="1">
      <alignment vertical="center" wrapText="1"/>
    </xf>
    <xf numFmtId="211" fontId="4" fillId="0" borderId="8" xfId="428" applyNumberFormat="1" applyFont="1" applyFill="1" applyBorder="1" applyAlignment="1">
      <alignment horizontal="center" vertical="center" wrapText="1"/>
    </xf>
    <xf numFmtId="211" fontId="5" fillId="0" borderId="8" xfId="428" applyNumberFormat="1" applyFont="1" applyFill="1" applyBorder="1" applyAlignment="1">
      <alignment horizontal="center" vertical="center" wrapText="1"/>
    </xf>
    <xf numFmtId="0" fontId="4" fillId="0" borderId="8" xfId="428" applyNumberFormat="1" applyFont="1" applyFill="1" applyBorder="1" applyAlignment="1">
      <alignment horizontal="center" vertical="center" wrapText="1"/>
    </xf>
    <xf numFmtId="0" fontId="4" fillId="0" borderId="6" xfId="428" applyFont="1" applyFill="1" applyBorder="1" applyAlignment="1">
      <alignment horizontal="left" vertical="center" wrapText="1"/>
    </xf>
    <xf numFmtId="0" fontId="4" fillId="0" borderId="8" xfId="428" applyFont="1" applyFill="1" applyBorder="1" applyAlignment="1">
      <alignment horizontal="left" vertical="center" wrapText="1"/>
    </xf>
    <xf numFmtId="209" fontId="5" fillId="0" borderId="1" xfId="2697" applyNumberFormat="1" applyFont="1" applyFill="1" applyBorder="1" applyAlignment="1">
      <alignment horizontal="right" vertical="center" wrapText="1"/>
    </xf>
    <xf numFmtId="211" fontId="5" fillId="0" borderId="1" xfId="2697" applyNumberFormat="1" applyFont="1" applyFill="1" applyBorder="1" applyAlignment="1">
      <alignment horizontal="center" vertical="center" wrapText="1"/>
    </xf>
    <xf numFmtId="0" fontId="5" fillId="0" borderId="1" xfId="2697" applyFont="1" applyFill="1" applyBorder="1" applyAlignment="1">
      <alignment horizontal="left" vertical="center" wrapText="1"/>
    </xf>
    <xf numFmtId="209" fontId="5" fillId="0" borderId="1" xfId="2697" applyNumberFormat="1" applyFont="1" applyFill="1" applyBorder="1" applyAlignment="1">
      <alignment horizontal="center" vertical="center" wrapText="1"/>
    </xf>
    <xf numFmtId="0" fontId="5" fillId="0" borderId="1" xfId="2697" applyNumberFormat="1" applyFont="1" applyFill="1" applyBorder="1" applyAlignment="1">
      <alignment horizontal="center" vertical="center" wrapText="1"/>
    </xf>
    <xf numFmtId="0" fontId="4" fillId="0" borderId="7" xfId="428" applyFont="1" applyFill="1" applyBorder="1" applyAlignment="1">
      <alignment horizontal="left" vertical="center" wrapText="1"/>
    </xf>
    <xf numFmtId="0" fontId="5" fillId="0" borderId="1" xfId="2697" applyFont="1" applyFill="1" applyBorder="1" applyAlignment="1">
      <alignment horizontal="justify" vertical="center" wrapText="1"/>
    </xf>
    <xf numFmtId="0" fontId="4" fillId="0" borderId="1" xfId="2697" applyFont="1" applyFill="1" applyBorder="1" applyAlignment="1">
      <alignment horizontal="center" vertical="center" wrapText="1"/>
    </xf>
    <xf numFmtId="0" fontId="5" fillId="3" borderId="1" xfId="2697" applyFont="1" applyFill="1" applyBorder="1" applyAlignment="1">
      <alignment horizontal="left" vertical="center" wrapText="1"/>
    </xf>
    <xf numFmtId="49" fontId="5" fillId="0" borderId="1" xfId="754" applyNumberFormat="1" applyFont="1" applyFill="1" applyBorder="1" applyAlignment="1">
      <alignment horizontal="center" vertical="center" wrapText="1"/>
    </xf>
    <xf numFmtId="210" fontId="5" fillId="0" borderId="1" xfId="2697" applyNumberFormat="1" applyFont="1" applyFill="1" applyBorder="1" applyAlignment="1" applyProtection="1">
      <alignment horizontal="right" vertical="center" wrapText="1"/>
      <protection locked="0"/>
    </xf>
    <xf numFmtId="0" fontId="5" fillId="0" borderId="1" xfId="754" applyFont="1" applyFill="1" applyBorder="1" applyAlignment="1">
      <alignment horizontal="center" vertical="center" wrapText="1"/>
    </xf>
    <xf numFmtId="0" fontId="5" fillId="0" borderId="0" xfId="2697" applyFont="1" applyFill="1" applyBorder="1" applyAlignment="1">
      <alignment horizontal="justify" vertical="center" wrapText="1"/>
    </xf>
    <xf numFmtId="0" fontId="5" fillId="3" borderId="1" xfId="754" applyFont="1" applyFill="1" applyBorder="1" applyAlignment="1" applyProtection="1">
      <alignment horizontal="left" vertical="center" wrapText="1"/>
    </xf>
    <xf numFmtId="0" fontId="5" fillId="0" borderId="1" xfId="754" applyFont="1" applyFill="1" applyBorder="1" applyAlignment="1" applyProtection="1">
      <alignment horizontal="left" vertical="center" wrapText="1"/>
    </xf>
    <xf numFmtId="0" fontId="5" fillId="3" borderId="1" xfId="2944" applyFont="1" applyFill="1" applyBorder="1" applyAlignment="1">
      <alignment horizontal="left" vertical="center" wrapText="1"/>
    </xf>
    <xf numFmtId="210" fontId="5" fillId="0" borderId="1" xfId="2944" applyNumberFormat="1" applyFont="1" applyFill="1" applyBorder="1" applyAlignment="1" applyProtection="1">
      <alignment horizontal="right" vertical="center" wrapText="1"/>
      <protection locked="0"/>
    </xf>
    <xf numFmtId="0" fontId="5" fillId="3" borderId="1" xfId="1135" applyFont="1" applyFill="1" applyBorder="1" applyAlignment="1" applyProtection="1">
      <alignment horizontal="left" vertical="center" wrapText="1"/>
    </xf>
    <xf numFmtId="0" fontId="5" fillId="0" borderId="1" xfId="1135" applyFont="1" applyFill="1" applyBorder="1" applyAlignment="1" applyProtection="1">
      <alignment horizontal="left" vertical="center" wrapText="1"/>
    </xf>
    <xf numFmtId="210" fontId="5" fillId="0" borderId="1" xfId="3178" applyNumberFormat="1" applyFont="1" applyFill="1" applyBorder="1" applyAlignment="1">
      <alignment horizontal="right" vertical="center"/>
    </xf>
    <xf numFmtId="209" fontId="5" fillId="0" borderId="6" xfId="2697" applyNumberFormat="1" applyFont="1" applyFill="1" applyBorder="1" applyAlignment="1">
      <alignment horizontal="right" vertical="center" wrapText="1"/>
    </xf>
    <xf numFmtId="211" fontId="5" fillId="0" borderId="1" xfId="2697" applyNumberFormat="1" applyFont="1" applyFill="1" applyBorder="1" applyAlignment="1">
      <alignment horizontal="center" vertical="center"/>
    </xf>
    <xf numFmtId="58" fontId="5" fillId="0" borderId="1" xfId="2697" applyNumberFormat="1" applyFont="1" applyFill="1" applyBorder="1" applyAlignment="1">
      <alignment horizontal="left" vertical="center" wrapText="1"/>
    </xf>
    <xf numFmtId="0" fontId="5" fillId="0" borderId="1" xfId="2913" applyFont="1" applyFill="1" applyBorder="1" applyAlignment="1">
      <alignment horizontal="center" vertical="center" wrapText="1"/>
    </xf>
    <xf numFmtId="209" fontId="5" fillId="0" borderId="1" xfId="754" applyNumberFormat="1" applyFont="1" applyFill="1" applyBorder="1" applyAlignment="1">
      <alignment horizontal="right" vertical="center" wrapText="1"/>
    </xf>
    <xf numFmtId="0" fontId="8" fillId="0" borderId="1" xfId="1970" applyFont="1" applyFill="1" applyBorder="1" applyAlignment="1" applyProtection="1">
      <alignment horizontal="center" vertical="center" wrapText="1"/>
      <protection locked="0"/>
    </xf>
    <xf numFmtId="0" fontId="4" fillId="0" borderId="1" xfId="428" applyFont="1" applyFill="1" applyBorder="1" applyAlignment="1">
      <alignment horizontal="center" vertical="center"/>
    </xf>
    <xf numFmtId="0" fontId="4" fillId="0" borderId="1" xfId="428" applyNumberFormat="1" applyFont="1" applyFill="1" applyBorder="1" applyAlignment="1" applyProtection="1">
      <alignment horizontal="center" vertical="center"/>
    </xf>
    <xf numFmtId="209" fontId="5" fillId="0" borderId="8" xfId="2697" applyNumberFormat="1" applyFont="1" applyFill="1" applyBorder="1" applyAlignment="1">
      <alignment horizontal="right" vertical="center" wrapText="1"/>
    </xf>
    <xf numFmtId="209" fontId="4" fillId="0" borderId="1" xfId="428" applyNumberFormat="1" applyFont="1" applyFill="1" applyBorder="1" applyAlignment="1">
      <alignment vertical="center" wrapText="1"/>
    </xf>
    <xf numFmtId="211" fontId="4" fillId="0" borderId="1" xfId="428" applyNumberFormat="1" applyFont="1" applyFill="1" applyBorder="1" applyAlignment="1">
      <alignment vertical="center" wrapText="1"/>
    </xf>
    <xf numFmtId="49" fontId="5" fillId="0" borderId="1" xfId="2697" applyNumberFormat="1" applyFont="1" applyFill="1" applyBorder="1" applyAlignment="1" applyProtection="1">
      <alignment horizontal="center" vertical="center"/>
    </xf>
    <xf numFmtId="210" fontId="5" fillId="0" borderId="1" xfId="1135" applyNumberFormat="1" applyFont="1" applyFill="1" applyBorder="1" applyAlignment="1" applyProtection="1">
      <alignment horizontal="right" vertical="center" wrapText="1"/>
    </xf>
    <xf numFmtId="0" fontId="1" fillId="0" borderId="5" xfId="0" applyFont="1" applyBorder="1" applyAlignment="1">
      <alignment horizontal="center" vertical="center"/>
    </xf>
    <xf numFmtId="0" fontId="5" fillId="3" borderId="1" xfId="3565" applyFont="1" applyFill="1" applyBorder="1" applyAlignment="1">
      <alignment horizontal="left" vertical="center" wrapText="1"/>
    </xf>
    <xf numFmtId="204" fontId="6" fillId="3" borderId="1" xfId="3565" applyNumberFormat="1" applyFont="1" applyFill="1" applyBorder="1" applyAlignment="1">
      <alignment horizontal="right" vertical="center" wrapText="1" shrinkToFit="1"/>
    </xf>
    <xf numFmtId="2" fontId="6" fillId="3" borderId="1" xfId="3565" applyNumberFormat="1" applyFont="1" applyFill="1" applyBorder="1" applyAlignment="1">
      <alignment horizontal="center" vertical="center" wrapText="1" shrinkToFit="1"/>
    </xf>
    <xf numFmtId="209" fontId="5" fillId="3" borderId="1" xfId="3565" applyNumberFormat="1" applyFont="1" applyFill="1" applyBorder="1" applyAlignment="1">
      <alignment vertical="center" wrapText="1"/>
    </xf>
    <xf numFmtId="1" fontId="6" fillId="3" borderId="1" xfId="3565" applyNumberFormat="1" applyFont="1" applyFill="1" applyBorder="1" applyAlignment="1">
      <alignment horizontal="center" vertical="center" wrapText="1" shrinkToFit="1"/>
    </xf>
    <xf numFmtId="1" fontId="6" fillId="3" borderId="1" xfId="3565" applyNumberFormat="1" applyFont="1" applyFill="1" applyBorder="1" applyAlignment="1">
      <alignment horizontal="right" vertical="center" wrapText="1" shrinkToFit="1"/>
    </xf>
    <xf numFmtId="2" fontId="6" fillId="3" borderId="1" xfId="3565" applyNumberFormat="1" applyFont="1" applyFill="1" applyBorder="1" applyAlignment="1">
      <alignment horizontal="right" vertical="center" wrapText="1" shrinkToFit="1"/>
    </xf>
    <xf numFmtId="209" fontId="6" fillId="3" borderId="1" xfId="3565" applyNumberFormat="1" applyFont="1" applyFill="1" applyBorder="1" applyAlignment="1">
      <alignment horizontal="right" vertical="center" wrapText="1" shrinkToFit="1"/>
    </xf>
    <xf numFmtId="2" fontId="5" fillId="3" borderId="1" xfId="3565" applyNumberFormat="1" applyFont="1" applyFill="1" applyBorder="1" applyAlignment="1">
      <alignment horizontal="right" vertical="center" wrapText="1" shrinkToFit="1"/>
    </xf>
    <xf numFmtId="1" fontId="5" fillId="3" borderId="1" xfId="3565" applyNumberFormat="1" applyFont="1" applyFill="1" applyBorder="1" applyAlignment="1">
      <alignment horizontal="center" vertical="center" wrapText="1" shrinkToFit="1"/>
    </xf>
    <xf numFmtId="1" fontId="5" fillId="3" borderId="1" xfId="3565" applyNumberFormat="1" applyFont="1" applyFill="1" applyBorder="1" applyAlignment="1">
      <alignment horizontal="right" vertical="center" wrapText="1" shrinkToFit="1"/>
    </xf>
    <xf numFmtId="209" fontId="5" fillId="3" borderId="1" xfId="2697" applyNumberFormat="1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horizontal="left" vertical="center" wrapText="1"/>
    </xf>
    <xf numFmtId="210" fontId="3" fillId="0" borderId="1" xfId="0" applyNumberFormat="1" applyFont="1" applyFill="1" applyBorder="1" applyAlignment="1" applyProtection="1">
      <alignment horizontal="right" vertical="center" wrapText="1"/>
      <protection locked="0"/>
    </xf>
    <xf numFmtId="0" fontId="3" fillId="0" borderId="1" xfId="0" applyNumberFormat="1" applyFont="1" applyFill="1" applyBorder="1" applyAlignment="1" applyProtection="1">
      <alignment horizontal="left" vertical="center" wrapText="1"/>
    </xf>
    <xf numFmtId="0" fontId="3" fillId="0" borderId="1" xfId="0" applyNumberFormat="1" applyFont="1" applyFill="1" applyBorder="1" applyAlignment="1">
      <alignment horizontal="right" vertical="center" wrapText="1"/>
    </xf>
    <xf numFmtId="0" fontId="5" fillId="3" borderId="1" xfId="3565" applyFont="1" applyFill="1" applyBorder="1" applyAlignment="1">
      <alignment horizontal="center" vertical="center" wrapText="1"/>
    </xf>
    <xf numFmtId="0" fontId="5" fillId="3" borderId="1" xfId="3565" applyFont="1" applyFill="1" applyBorder="1" applyAlignment="1">
      <alignment vertical="center" wrapText="1"/>
    </xf>
    <xf numFmtId="0" fontId="5" fillId="4" borderId="1" xfId="754" applyFont="1" applyFill="1" applyBorder="1" applyAlignment="1">
      <alignment horizontal="left" vertical="center" wrapText="1"/>
    </xf>
    <xf numFmtId="0" fontId="5" fillId="4" borderId="1" xfId="2697" applyFont="1" applyFill="1" applyBorder="1" applyAlignment="1">
      <alignment horizontal="left" vertical="center" wrapText="1"/>
    </xf>
    <xf numFmtId="0" fontId="5" fillId="4" borderId="1" xfId="2944" applyFont="1" applyFill="1" applyBorder="1" applyAlignment="1">
      <alignment horizontal="left" vertical="center" wrapText="1"/>
    </xf>
    <xf numFmtId="211" fontId="5" fillId="0" borderId="1" xfId="3565" applyNumberFormat="1" applyFont="1" applyFill="1" applyBorder="1" applyAlignment="1">
      <alignment horizontal="center" vertical="center" wrapText="1"/>
    </xf>
    <xf numFmtId="0" fontId="0" fillId="0" borderId="9" xfId="0" applyFont="1" applyBorder="1" applyAlignment="1">
      <alignment horizontal="right" vertical="center"/>
    </xf>
    <xf numFmtId="0" fontId="0" fillId="0" borderId="9" xfId="0" applyFont="1" applyBorder="1" applyAlignment="1">
      <alignment horizontal="left" vertical="center"/>
    </xf>
    <xf numFmtId="0" fontId="0" fillId="0" borderId="9" xfId="0" applyFont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vertical="center" wrapText="1"/>
    </xf>
    <xf numFmtId="209" fontId="13" fillId="0" borderId="0" xfId="0" applyNumberFormat="1" applyFont="1" applyFill="1" applyBorder="1" applyAlignment="1">
      <alignment vertical="center" wrapText="1"/>
    </xf>
    <xf numFmtId="0" fontId="13" fillId="0" borderId="0" xfId="0" applyNumberFormat="1" applyFont="1" applyFill="1" applyBorder="1" applyAlignment="1">
      <alignment vertical="center" wrapText="1"/>
    </xf>
    <xf numFmtId="211" fontId="11" fillId="0" borderId="0" xfId="0" applyNumberFormat="1" applyFont="1" applyFill="1" applyBorder="1" applyAlignment="1">
      <alignment vertical="center" wrapText="1"/>
    </xf>
    <xf numFmtId="0" fontId="14" fillId="0" borderId="0" xfId="0" applyFont="1" applyFill="1" applyBorder="1" applyAlignment="1">
      <alignment horizontal="left" vertical="center" wrapText="1"/>
    </xf>
    <xf numFmtId="0" fontId="15" fillId="0" borderId="0" xfId="7903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center" wrapText="1"/>
    </xf>
    <xf numFmtId="211" fontId="9" fillId="0" borderId="0" xfId="0" applyNumberFormat="1" applyFont="1" applyFill="1" applyBorder="1" applyAlignment="1">
      <alignment vertical="center" wrapText="1"/>
    </xf>
    <xf numFmtId="0" fontId="3" fillId="0" borderId="2" xfId="7903" applyFont="1" applyFill="1" applyBorder="1" applyAlignment="1">
      <alignment horizontal="center" vertical="center" wrapText="1"/>
    </xf>
    <xf numFmtId="0" fontId="3" fillId="0" borderId="3" xfId="7903" applyFont="1" applyFill="1" applyBorder="1" applyAlignment="1">
      <alignment horizontal="center" vertical="center" wrapText="1"/>
    </xf>
    <xf numFmtId="0" fontId="3" fillId="0" borderId="4" xfId="7903" applyFont="1" applyFill="1" applyBorder="1" applyAlignment="1">
      <alignment horizontal="center" vertical="center" wrapText="1"/>
    </xf>
    <xf numFmtId="210" fontId="3" fillId="0" borderId="1" xfId="7903" applyNumberFormat="1" applyFont="1" applyFill="1" applyBorder="1" applyAlignment="1">
      <alignment vertical="center" wrapText="1"/>
    </xf>
    <xf numFmtId="0" fontId="16" fillId="0" borderId="9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left" vertical="center" wrapText="1"/>
    </xf>
    <xf numFmtId="0" fontId="16" fillId="0" borderId="0" xfId="0" applyFont="1" applyFill="1" applyBorder="1" applyAlignment="1">
      <alignment vertical="center" wrapText="1"/>
    </xf>
    <xf numFmtId="0" fontId="16" fillId="0" borderId="0" xfId="0" applyFont="1" applyFill="1" applyBorder="1" applyAlignment="1">
      <alignment horizontal="center" vertical="center" wrapText="1"/>
    </xf>
    <xf numFmtId="209" fontId="16" fillId="0" borderId="9" xfId="0" applyNumberFormat="1" applyFont="1" applyFill="1" applyBorder="1" applyAlignment="1">
      <alignment horizontal="left" vertical="center" wrapText="1"/>
    </xf>
    <xf numFmtId="0" fontId="11" fillId="0" borderId="0" xfId="474" applyFont="1" applyFill="1" applyBorder="1" applyAlignment="1">
      <alignment vertical="center" wrapText="1"/>
    </xf>
    <xf numFmtId="0" fontId="11" fillId="0" borderId="1" xfId="474" applyFont="1" applyFill="1" applyBorder="1" applyAlignment="1">
      <alignment vertical="center" wrapText="1"/>
    </xf>
    <xf numFmtId="0" fontId="0" fillId="0" borderId="0" xfId="474">
      <alignment vertical="center"/>
    </xf>
    <xf numFmtId="0" fontId="0" fillId="0" borderId="1" xfId="474" applyBorder="1">
      <alignment vertical="center"/>
    </xf>
    <xf numFmtId="211" fontId="0" fillId="0" borderId="0" xfId="474" applyNumberFormat="1">
      <alignment vertical="center"/>
    </xf>
    <xf numFmtId="1" fontId="5" fillId="0" borderId="1" xfId="3565" applyNumberFormat="1" applyFont="1" applyFill="1" applyBorder="1" applyAlignment="1">
      <alignment vertical="center" wrapText="1"/>
    </xf>
    <xf numFmtId="0" fontId="0" fillId="0" borderId="0" xfId="0" applyFont="1" applyBorder="1" applyAlignment="1">
      <alignment horizontal="right" vertical="center"/>
    </xf>
    <xf numFmtId="0" fontId="0" fillId="0" borderId="0" xfId="0" applyBorder="1" applyAlignment="1">
      <alignment horizontal="right" vertical="center"/>
    </xf>
    <xf numFmtId="0" fontId="0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3" fillId="3" borderId="1" xfId="7903" applyFont="1" applyFill="1" applyBorder="1" applyAlignment="1">
      <alignment horizontal="center" vertical="center" wrapText="1"/>
    </xf>
    <xf numFmtId="0" fontId="3" fillId="3" borderId="1" xfId="7903" applyFont="1" applyFill="1" applyBorder="1" applyAlignment="1">
      <alignment horizontal="left" vertical="center" wrapText="1"/>
    </xf>
    <xf numFmtId="210" fontId="3" fillId="3" borderId="1" xfId="7903" applyNumberFormat="1" applyFont="1" applyFill="1" applyBorder="1" applyAlignment="1">
      <alignment horizontal="right" vertical="center" wrapText="1"/>
    </xf>
    <xf numFmtId="193" fontId="3" fillId="3" borderId="1" xfId="0" applyNumberFormat="1" applyFont="1" applyFill="1" applyBorder="1" applyAlignment="1">
      <alignment horizontal="center" vertical="center" wrapText="1"/>
    </xf>
    <xf numFmtId="209" fontId="3" fillId="3" borderId="1" xfId="0" applyNumberFormat="1" applyFont="1" applyFill="1" applyBorder="1" applyAlignment="1">
      <alignment horizontal="right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right" vertical="center"/>
    </xf>
    <xf numFmtId="210" fontId="3" fillId="3" borderId="1" xfId="0" applyNumberFormat="1" applyFont="1" applyFill="1" applyBorder="1" applyAlignment="1">
      <alignment horizontal="right" vertical="center" wrapText="1"/>
    </xf>
    <xf numFmtId="209" fontId="3" fillId="3" borderId="1" xfId="2927" applyNumberFormat="1" applyFont="1" applyFill="1" applyBorder="1" applyAlignment="1">
      <alignment horizontal="right" vertical="center" wrapText="1"/>
    </xf>
    <xf numFmtId="0" fontId="3" fillId="3" borderId="1" xfId="0" applyFont="1" applyFill="1" applyBorder="1" applyAlignment="1">
      <alignment horizontal="left" vertical="center" wrapText="1"/>
    </xf>
    <xf numFmtId="210" fontId="3" fillId="3" borderId="1" xfId="0" applyNumberFormat="1" applyFont="1" applyFill="1" applyBorder="1" applyAlignment="1" applyProtection="1">
      <alignment horizontal="right" vertical="center" wrapText="1"/>
      <protection locked="0"/>
    </xf>
    <xf numFmtId="0" fontId="3" fillId="3" borderId="1" xfId="7903" applyFont="1" applyFill="1" applyBorder="1" applyAlignment="1">
      <alignment vertical="center" wrapText="1"/>
    </xf>
    <xf numFmtId="0" fontId="3" fillId="3" borderId="1" xfId="0" applyNumberFormat="1" applyFont="1" applyFill="1" applyBorder="1" applyAlignment="1" applyProtection="1">
      <alignment horizontal="left" vertical="center" wrapText="1"/>
    </xf>
    <xf numFmtId="0" fontId="3" fillId="3" borderId="1" xfId="0" applyNumberFormat="1" applyFont="1" applyFill="1" applyBorder="1" applyAlignment="1">
      <alignment horizontal="right" vertical="center" wrapText="1"/>
    </xf>
    <xf numFmtId="0" fontId="4" fillId="3" borderId="1" xfId="519" applyFont="1" applyFill="1" applyBorder="1" applyAlignment="1">
      <alignment horizontal="left" vertical="center" wrapText="1"/>
    </xf>
    <xf numFmtId="210" fontId="4" fillId="3" borderId="1" xfId="519" applyNumberFormat="1" applyFont="1" applyFill="1" applyBorder="1" applyAlignment="1">
      <alignment horizontal="right" vertical="center" wrapText="1"/>
    </xf>
    <xf numFmtId="193" fontId="4" fillId="3" borderId="1" xfId="428" applyNumberFormat="1" applyFont="1" applyFill="1" applyBorder="1" applyAlignment="1">
      <alignment horizontal="center" vertical="center" wrapText="1"/>
    </xf>
    <xf numFmtId="209" fontId="4" fillId="3" borderId="1" xfId="428" applyNumberFormat="1" applyFont="1" applyFill="1" applyBorder="1" applyAlignment="1">
      <alignment horizontal="right" vertical="center" wrapText="1"/>
    </xf>
    <xf numFmtId="0" fontId="4" fillId="3" borderId="1" xfId="428" applyFont="1" applyFill="1" applyBorder="1" applyAlignment="1">
      <alignment horizontal="center" vertical="center" wrapText="1"/>
    </xf>
    <xf numFmtId="0" fontId="4" fillId="3" borderId="1" xfId="428" applyNumberFormat="1" applyFont="1" applyFill="1" applyBorder="1" applyAlignment="1">
      <alignment horizontal="right" vertical="center"/>
    </xf>
    <xf numFmtId="0" fontId="3" fillId="3" borderId="1" xfId="7601" applyFont="1" applyFill="1" applyBorder="1" applyAlignment="1">
      <alignment horizontal="left" vertical="center" wrapText="1"/>
    </xf>
    <xf numFmtId="210" fontId="3" fillId="3" borderId="1" xfId="7601" applyNumberFormat="1" applyFont="1" applyFill="1" applyBorder="1" applyAlignment="1">
      <alignment horizontal="right" vertical="center" wrapText="1"/>
    </xf>
    <xf numFmtId="193" fontId="3" fillId="3" borderId="1" xfId="2927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1" xfId="2924" applyFont="1" applyFill="1" applyBorder="1" applyAlignment="1">
      <alignment horizontal="left" vertical="center" wrapText="1"/>
    </xf>
    <xf numFmtId="210" fontId="3" fillId="3" borderId="1" xfId="2924" applyNumberFormat="1" applyFont="1" applyFill="1" applyBorder="1" applyAlignment="1">
      <alignment horizontal="right" vertical="center" wrapText="1"/>
    </xf>
    <xf numFmtId="0" fontId="3" fillId="3" borderId="1" xfId="2924" applyFont="1" applyFill="1" applyBorder="1" applyAlignment="1">
      <alignment vertical="center" wrapText="1"/>
    </xf>
    <xf numFmtId="0" fontId="9" fillId="3" borderId="1" xfId="7903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left" vertical="center" wrapText="1"/>
    </xf>
    <xf numFmtId="210" fontId="9" fillId="3" borderId="1" xfId="0" applyNumberFormat="1" applyFont="1" applyFill="1" applyBorder="1" applyAlignment="1">
      <alignment horizontal="right" vertical="center" wrapText="1"/>
    </xf>
    <xf numFmtId="193" fontId="9" fillId="3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1" xfId="0" applyNumberFormat="1" applyFont="1" applyFill="1" applyBorder="1" applyAlignment="1">
      <alignment horizontal="right"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vertical="center" wrapText="1"/>
    </xf>
    <xf numFmtId="211" fontId="3" fillId="3" borderId="1" xfId="0" applyNumberFormat="1" applyFont="1" applyFill="1" applyBorder="1" applyAlignment="1">
      <alignment horizontal="right" vertical="center" wrapText="1"/>
    </xf>
    <xf numFmtId="211" fontId="9" fillId="3" borderId="1" xfId="0" applyNumberFormat="1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vertical="center" wrapText="1"/>
    </xf>
    <xf numFmtId="211" fontId="9" fillId="3" borderId="0" xfId="0" applyNumberFormat="1" applyFont="1" applyFill="1" applyBorder="1" applyAlignment="1">
      <alignment vertical="center" wrapText="1"/>
    </xf>
    <xf numFmtId="211" fontId="3" fillId="3" borderId="1" xfId="0" applyNumberFormat="1" applyFont="1" applyFill="1" applyBorder="1" applyAlignment="1">
      <alignment horizontal="center" vertical="center" wrapText="1"/>
    </xf>
    <xf numFmtId="0" fontId="4" fillId="3" borderId="1" xfId="428" applyNumberFormat="1" applyFont="1" applyFill="1" applyBorder="1" applyAlignment="1">
      <alignment horizontal="center" vertical="center"/>
    </xf>
    <xf numFmtId="211" fontId="4" fillId="3" borderId="1" xfId="428" applyNumberFormat="1" applyFont="1" applyFill="1" applyBorder="1" applyAlignment="1">
      <alignment horizontal="right" vertical="center" wrapText="1"/>
    </xf>
    <xf numFmtId="211" fontId="5" fillId="3" borderId="1" xfId="428" applyNumberFormat="1" applyFont="1" applyFill="1" applyBorder="1" applyAlignment="1">
      <alignment horizontal="center" vertical="center" wrapText="1"/>
    </xf>
    <xf numFmtId="0" fontId="9" fillId="3" borderId="1" xfId="0" applyNumberFormat="1" applyFont="1" applyFill="1" applyBorder="1" applyAlignment="1">
      <alignment horizontal="center" vertical="center"/>
    </xf>
    <xf numFmtId="211" fontId="9" fillId="3" borderId="1" xfId="0" applyNumberFormat="1" applyFont="1" applyFill="1" applyBorder="1" applyAlignment="1">
      <alignment horizontal="right" vertical="center" wrapText="1"/>
    </xf>
    <xf numFmtId="0" fontId="9" fillId="3" borderId="0" xfId="0" applyFont="1" applyFill="1" applyBorder="1" applyAlignment="1">
      <alignment vertical="center" wrapText="1"/>
    </xf>
    <xf numFmtId="0" fontId="2" fillId="0" borderId="0" xfId="889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>
      <alignment horizontal="center" vertical="center"/>
    </xf>
    <xf numFmtId="0" fontId="2" fillId="0" borderId="0" xfId="8891" applyFont="1" applyFill="1" applyBorder="1" applyAlignment="1" applyProtection="1">
      <alignment horizontal="center" vertical="center" wrapText="1"/>
      <protection locked="0"/>
    </xf>
    <xf numFmtId="0" fontId="2" fillId="0" borderId="0" xfId="8814" applyFont="1" applyFill="1" applyBorder="1" applyAlignment="1">
      <alignment horizontal="center" vertical="center" wrapText="1"/>
    </xf>
    <xf numFmtId="209" fontId="2" fillId="0" borderId="0" xfId="8814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209" fontId="2" fillId="0" borderId="0" xfId="0" applyNumberFormat="1" applyFont="1" applyFill="1" applyBorder="1" applyAlignment="1">
      <alignment horizontal="center" vertical="center" wrapText="1"/>
    </xf>
    <xf numFmtId="0" fontId="5" fillId="0" borderId="0" xfId="3565" applyFont="1" applyFill="1" applyBorder="1" applyAlignment="1">
      <alignment horizontal="center" vertical="center" wrapText="1"/>
    </xf>
  </cellXfs>
  <cellStyles count="8904">
    <cellStyle name="常规" xfId="0" builtinId="0"/>
    <cellStyle name="常规 3 4 4 3 2" xfId="1"/>
    <cellStyle name="常规 14 4 2 2 3 2 2" xfId="2"/>
    <cellStyle name="货币[0]" xfId="3" builtinId="7"/>
    <cellStyle name="百分比 3 2 4 3" xfId="4"/>
    <cellStyle name="常规 3 2 4 2 2 3" xfId="5"/>
    <cellStyle name="常规 2 2 3 2 2 5" xfId="6"/>
    <cellStyle name="常规 10 3 4 2 2" xfId="7"/>
    <cellStyle name="常规 10 2 2 5 2" xfId="8"/>
    <cellStyle name="常规 6 2 2 4 2 2 4 2" xfId="9"/>
    <cellStyle name="常规 2 2 2 5 3 2" xfId="10"/>
    <cellStyle name="常规 2 5 2 4 3" xfId="11"/>
    <cellStyle name="输入" xfId="12" builtinId="20"/>
    <cellStyle name="百分比 2 3 2 2 3" xfId="13"/>
    <cellStyle name="常规 4 5 3 2 2" xfId="14"/>
    <cellStyle name="常规 4 2 3 3 2 2" xfId="15"/>
    <cellStyle name="常规 7 5 2 2" xfId="16"/>
    <cellStyle name="常规 13 4 2 3 2 3 2" xfId="17"/>
    <cellStyle name="常规 3 2 2 3 2 4" xfId="18"/>
    <cellStyle name="常规 2 3 2 3 4 2 2 2 4" xfId="19"/>
    <cellStyle name="百分比 4 3 5" xfId="20"/>
    <cellStyle name="常规 4 10 2 2 3" xfId="21"/>
    <cellStyle name="常规 14 4 3 2 6" xfId="22"/>
    <cellStyle name="常规 3 2 2 2 4 3" xfId="23"/>
    <cellStyle name="20% - 强调文字颜色 3" xfId="24" builtinId="38"/>
    <cellStyle name="常规 2 4 4 3 3" xfId="25"/>
    <cellStyle name="常规 11 3 7" xfId="26"/>
    <cellStyle name="常规 2 3 2 2 2 3 3 2 3 2" xfId="27"/>
    <cellStyle name="常规 10 5 4 2" xfId="28"/>
    <cellStyle name="百分比 2 2 3 5" xfId="29"/>
    <cellStyle name="货币" xfId="30" builtinId="4"/>
    <cellStyle name="常规 2 3 2 2 2 4 2 2 2 3" xfId="31"/>
    <cellStyle name="常规 13 6 2 2 4 2" xfId="32"/>
    <cellStyle name="常规 12 3 2 2 2" xfId="33"/>
    <cellStyle name="常规 3 3 4 2 4" xfId="34"/>
    <cellStyle name="常规 15 4 2" xfId="35"/>
    <cellStyle name="常规 13 4 3 2 2 5" xfId="36"/>
    <cellStyle name="常规 14 4 4 2 2 3" xfId="37"/>
    <cellStyle name="常规 4 3 2 3 4" xfId="38"/>
    <cellStyle name="常规 5 2 2 2 3 2" xfId="39"/>
    <cellStyle name="常规 5 4 3 4" xfId="40"/>
    <cellStyle name="常规 2 2 4 2 6" xfId="41"/>
    <cellStyle name="常规 11 2 2 2 4" xfId="42"/>
    <cellStyle name="常规 12 3 3 3" xfId="43"/>
    <cellStyle name="常规 14 5 2 2 4 2" xfId="44"/>
    <cellStyle name="args.style" xfId="45"/>
    <cellStyle name="百分比 5 2 3 2" xfId="46"/>
    <cellStyle name="常规 2 3 6 3 2" xfId="47"/>
    <cellStyle name="常规 4 2 2 8" xfId="48"/>
    <cellStyle name="Normalny_Arkusz1" xfId="49"/>
    <cellStyle name="常规 2 6 3 2 2 3" xfId="50"/>
    <cellStyle name="千位分隔[0]" xfId="51" builtinId="6"/>
    <cellStyle name="常规 2 3 2 4 3 2 2" xfId="52"/>
    <cellStyle name="常规 2 2 2 3 3 2 4" xfId="53"/>
    <cellStyle name="常规 14 2 2 5" xfId="54"/>
    <cellStyle name="常规 11 5 3 2 2" xfId="55"/>
    <cellStyle name="百分比 3 2 2 5 2" xfId="56"/>
    <cellStyle name="常规 11 4 2 6" xfId="57"/>
    <cellStyle name="40% - 强调文字颜色 3" xfId="58" builtinId="39"/>
    <cellStyle name="常规 11 3 2 5 2" xfId="59"/>
    <cellStyle name="百分比 4 3 2 5" xfId="60"/>
    <cellStyle name="常规 2 2 6 2 4 2" xfId="61"/>
    <cellStyle name="常规 11 2 4 2 2 2" xfId="62"/>
    <cellStyle name="常规 10 2 3 2 2 4" xfId="63"/>
    <cellStyle name="百分比 4 2 2 4 2" xfId="64"/>
    <cellStyle name="常规 13 6 4" xfId="65"/>
    <cellStyle name="常规 2 3 2 3 2 6" xfId="66"/>
    <cellStyle name="常规 3 3 3 3 2 4" xfId="67"/>
    <cellStyle name="常规 4 3 4 3 2 2" xfId="68"/>
    <cellStyle name="百分比 3 4 2 2 3" xfId="69"/>
    <cellStyle name="常规 5 6 3 2 2" xfId="70"/>
    <cellStyle name="常规 2 3 2 2 4 5" xfId="71"/>
    <cellStyle name="差" xfId="72" builtinId="27"/>
    <cellStyle name="常规 2 2 4 2 2 6" xfId="73"/>
    <cellStyle name="常规 3 2 5 2 2 4" xfId="74"/>
    <cellStyle name="常规 4 2 6 2 2 2" xfId="75"/>
    <cellStyle name="常规 4 8 2 2 2" xfId="76"/>
    <cellStyle name="常规 6 2 3 2 5" xfId="77"/>
    <cellStyle name="常规 11 2 4 4 2" xfId="78"/>
    <cellStyle name="千位分隔" xfId="79" builtinId="3"/>
    <cellStyle name="常规 2 2 2 3 4 3 2" xfId="80"/>
    <cellStyle name="常规 11 4 2 2 4" xfId="81"/>
    <cellStyle name="常规 14 3 3 3" xfId="82"/>
    <cellStyle name="百分比 2 2 2 2 2 2 2" xfId="83"/>
    <cellStyle name="常规 4 13" xfId="84"/>
    <cellStyle name="常规 12 2 3" xfId="85"/>
    <cellStyle name="常规 3 2 2 4 2 2 2 3" xfId="86"/>
    <cellStyle name="常规 6 2 6 3 3" xfId="87"/>
    <cellStyle name="60% - 强调文字颜色 3" xfId="88" builtinId="40"/>
    <cellStyle name="常规 2 3 7 3 2 3" xfId="89"/>
    <cellStyle name="常规 5 4 8 3" xfId="90"/>
    <cellStyle name="百分比 3 2 2 2 2 3 2" xfId="91"/>
    <cellStyle name="超链接" xfId="92" builtinId="8"/>
    <cellStyle name="常规 2 2 2 3 3 2 2 4" xfId="93"/>
    <cellStyle name="常规 14 2 2 3 4" xfId="94"/>
    <cellStyle name="常规 6 3 2 4 3 2" xfId="95"/>
    <cellStyle name="常规 11 2 2 3 2 2 3" xfId="96"/>
    <cellStyle name="常规 8 5 5 2" xfId="97"/>
    <cellStyle name="常规 2 2 2 2 3 2 2 3 2" xfId="98"/>
    <cellStyle name="常规 13 2 2 3 3 2" xfId="99"/>
    <cellStyle name="常规 2 8 3 3 2 2" xfId="100"/>
    <cellStyle name="常规 4 2 4 3 5 2" xfId="101"/>
    <cellStyle name="常规 4 6 3 5 2" xfId="102"/>
    <cellStyle name="常规 10 2 2 3" xfId="103"/>
    <cellStyle name="常规 4 2 2 3 2 7" xfId="104"/>
    <cellStyle name="常规 6 2 4 3 2 3" xfId="105"/>
    <cellStyle name="百分比" xfId="106" builtinId="5"/>
    <cellStyle name="常规 13 2 2 2 4 2" xfId="107"/>
    <cellStyle name="常规 2 8 3 2 3 2" xfId="108"/>
    <cellStyle name="常规 4 6 2 6 2" xfId="109"/>
    <cellStyle name="常规 6 2 2 4 2 2 2" xfId="110"/>
    <cellStyle name="已访问的超链接" xfId="111" builtinId="9"/>
    <cellStyle name="常规 2 3 2 5 3 4" xfId="112"/>
    <cellStyle name="Œ…‹æØ‚è_Region Orders (2)" xfId="113"/>
    <cellStyle name="常规 2 3 6 6 2" xfId="114"/>
    <cellStyle name="常规 11 2 3 2 2 4" xfId="115"/>
    <cellStyle name="常规 10 2 2 2 2 6" xfId="116"/>
    <cellStyle name="常规 6 3 3 4 3" xfId="117"/>
    <cellStyle name="常规 4 3 3 3 2 4" xfId="118"/>
    <cellStyle name="百分比 3 3 2 2 5" xfId="119"/>
    <cellStyle name="常规 5 5 3 2 4" xfId="120"/>
    <cellStyle name="常规 9 5 5" xfId="121"/>
    <cellStyle name="常规 13 2 3 3 3" xfId="122"/>
    <cellStyle name="常规 4 7 3 5" xfId="123"/>
    <cellStyle name="常规 12 2 2 3" xfId="124"/>
    <cellStyle name="常规 2 3 7 3 2 2 3" xfId="125"/>
    <cellStyle name="注释" xfId="126" builtinId="10"/>
    <cellStyle name="常规 13 2 4 2 4 2" xfId="127"/>
    <cellStyle name="常规 6 2 2 6 2 2 2" xfId="128"/>
    <cellStyle name="常规 4 12" xfId="129"/>
    <cellStyle name="常规 12 2 2" xfId="130"/>
    <cellStyle name="常规 3 2 2 4 2 2 2 2" xfId="131"/>
    <cellStyle name="常规 6 2 6 3 2" xfId="132"/>
    <cellStyle name="60% - 强调文字颜色 2" xfId="133" builtinId="36"/>
    <cellStyle name="常规 2 3 7 3 2 2" xfId="134"/>
    <cellStyle name="常规 5 4 8 2" xfId="135"/>
    <cellStyle name="Entered" xfId="136"/>
    <cellStyle name="常规 11 2 3 2 4 2" xfId="137"/>
    <cellStyle name="百分比 3 3 2 2 2 3" xfId="138"/>
    <cellStyle name="常规 3 2 2 2 2 3 5" xfId="139"/>
    <cellStyle name="常规 10 2 2 2 2 3 3" xfId="140"/>
    <cellStyle name="常规 10 4 2 2 4 2" xfId="141"/>
    <cellStyle name="常规 5 4 5 3 2" xfId="142"/>
    <cellStyle name="标题 4" xfId="143" builtinId="19"/>
    <cellStyle name="警告文本" xfId="144" builtinId="11"/>
    <cellStyle name="常规 4 4 3" xfId="145"/>
    <cellStyle name="常规 4 2 2 3" xfId="146"/>
    <cellStyle name="常规 6 5" xfId="147"/>
    <cellStyle name="常规 2 3 3 3 2 2 2 2" xfId="148"/>
    <cellStyle name="常规 2 2 3 2 2 2 4 2" xfId="149"/>
    <cellStyle name="常规 2 3 2 4 4 2 2" xfId="150"/>
    <cellStyle name="常规 2 2 2 3 4 2 4" xfId="151"/>
    <cellStyle name="常规 14 3 2 5" xfId="152"/>
    <cellStyle name="常规 5 3 2 2 2 2 3" xfId="153"/>
    <cellStyle name="百分比 3 2 3 5 2" xfId="154"/>
    <cellStyle name="常规 12 4 2 2 2 2" xfId="155"/>
    <cellStyle name="常规 14 6 2 3 3" xfId="156"/>
    <cellStyle name="常规 12 2 2 2 2" xfId="157"/>
    <cellStyle name="常规 3 2 4 2 4" xfId="158"/>
    <cellStyle name="百分比 3 2 6" xfId="159"/>
    <cellStyle name="常规 4 3 5 2 2 2 2 3" xfId="160"/>
    <cellStyle name="标题" xfId="161" builtinId="15"/>
    <cellStyle name="解释性文本" xfId="162" builtinId="53"/>
    <cellStyle name="常规 2 3 2 3 3 4 2 2 2" xfId="163"/>
    <cellStyle name="常规 2 3 2 2 3 3 2 2 4" xfId="164"/>
    <cellStyle name="常规 12 3 5" xfId="165"/>
    <cellStyle name="百分比 4 5 2" xfId="166"/>
    <cellStyle name="常规 2 2 9 2" xfId="167"/>
    <cellStyle name="常规 13 7 2 2 2 2" xfId="168"/>
    <cellStyle name="常规 14 4 4 2 4" xfId="169"/>
    <cellStyle name="常规 10 3 6 2" xfId="170"/>
    <cellStyle name="标题 1" xfId="171" builtinId="16"/>
    <cellStyle name="常规 2 4 3 3 2 2" xfId="172"/>
    <cellStyle name="百分比 4" xfId="173"/>
    <cellStyle name="常规 2 5 2 2 5" xfId="174"/>
    <cellStyle name="常规 10 2 2 3 4" xfId="175"/>
    <cellStyle name="常规 14 4 2 2 5 2" xfId="176"/>
    <cellStyle name="0,0_x000d__x000a_NA_x000d__x000a_" xfId="177"/>
    <cellStyle name="常规 12 2 2 2 2 2" xfId="178"/>
    <cellStyle name="百分比 3 2 6 2" xfId="179"/>
    <cellStyle name="常规 4 3 5 2 2 2 2 3 2" xfId="180"/>
    <cellStyle name="标题 2" xfId="181" builtinId="17"/>
    <cellStyle name="常规 10 2 2 3 5" xfId="182"/>
    <cellStyle name="百分比 5" xfId="183"/>
    <cellStyle name="常规 2 2 2 4 2 3 2" xfId="184"/>
    <cellStyle name="常规 2 5 2 2 6" xfId="185"/>
    <cellStyle name="60% - 强调文字颜色 1" xfId="186" builtinId="32"/>
    <cellStyle name="常规 10 4 2 5 2" xfId="187"/>
    <cellStyle name="常规 2 2 3 2 3 3 3" xfId="188"/>
    <cellStyle name="常规 10 4 2 3 2 2" xfId="189"/>
    <cellStyle name="常规 10 2 2 2 2 3 2" xfId="190"/>
    <cellStyle name="百分比 3 3 2 4 2" xfId="191"/>
    <cellStyle name="常规 3 2 2 2 2 3 4" xfId="192"/>
    <cellStyle name="常规 3 3 2 3 2 3 2" xfId="193"/>
    <cellStyle name="百分比 3 3 2 2 2 2" xfId="194"/>
    <cellStyle name="常规 4 9 5" xfId="195"/>
    <cellStyle name="标题 3" xfId="196" builtinId="18"/>
    <cellStyle name="常规 10 2 2 3 6" xfId="197"/>
    <cellStyle name="60% - 强调文字颜色 4" xfId="198" builtinId="44"/>
    <cellStyle name="常规 2 3 5 2 2 3 2 2" xfId="199"/>
    <cellStyle name="常规 7 3 3 2 2 2 2" xfId="200"/>
    <cellStyle name="常规 2 3 7 3 2 4" xfId="201"/>
    <cellStyle name="常规 6 3 2 2 2 4 2" xfId="202"/>
    <cellStyle name="常规 12 2 4" xfId="203"/>
    <cellStyle name="常规 3 2 2 4 2 2 2 4" xfId="204"/>
    <cellStyle name="输出" xfId="205" builtinId="21"/>
    <cellStyle name="计算" xfId="206" builtinId="22"/>
    <cellStyle name="常规 4 3 4 3 2" xfId="207"/>
    <cellStyle name="常规 5 6 3 2" xfId="208"/>
    <cellStyle name="常规 2 3 2 2 2 5" xfId="209"/>
    <cellStyle name="常规 3 3 3 2 2 3" xfId="210"/>
    <cellStyle name="常规 14 4 4 5 2" xfId="211"/>
    <cellStyle name="常规 6 3 3 2 3 2 3 2" xfId="212"/>
    <cellStyle name="百分比 4 2 2 4" xfId="213"/>
    <cellStyle name="常规 2 2 6 2 4" xfId="214"/>
    <cellStyle name="常规 11 2 4 2 2" xfId="215"/>
    <cellStyle name="常规 14 2 2 3 2 4 2" xfId="216"/>
    <cellStyle name="检查单元格" xfId="217" builtinId="23"/>
    <cellStyle name="常规 13 5" xfId="218"/>
    <cellStyle name="常规 13 6 5 2" xfId="219"/>
    <cellStyle name="百分比 2 2 2 2 2 3 2" xfId="220"/>
    <cellStyle name="20% - 强调文字颜色 6" xfId="221" builtinId="50"/>
    <cellStyle name="常规 2 3 2 2 3 2 2 3" xfId="222"/>
    <cellStyle name="常规 7 4 4 4" xfId="223"/>
    <cellStyle name="常规 14 2 2 2 2 2" xfId="224"/>
    <cellStyle name="强调文字颜色 2" xfId="225" builtinId="33"/>
    <cellStyle name="常规 2 2 2 5" xfId="226"/>
    <cellStyle name="常规 14 2 6 2" xfId="227"/>
    <cellStyle name="_long term loan - others 300504" xfId="228"/>
    <cellStyle name="百分比 2 2 2 2 5 2" xfId="229"/>
    <cellStyle name="常规 4 2 2 3 2 4 2" xfId="230"/>
    <cellStyle name="常规 5 2 3 3 2 2 2" xfId="231"/>
    <cellStyle name="常规 6 5 2 4 2" xfId="232"/>
    <cellStyle name="常规 2 3 6 2 6" xfId="233"/>
    <cellStyle name="常规 13 5 3 3" xfId="234"/>
    <cellStyle name="常规 2 3 5 2 2 2 3" xfId="235"/>
    <cellStyle name="链接单元格" xfId="236" builtinId="24"/>
    <cellStyle name="常规 14 5 2 2 2 4 2" xfId="237"/>
    <cellStyle name="汇总" xfId="238" builtinId="25"/>
    <cellStyle name="百分比 2 2 3 2 3 2" xfId="239"/>
    <cellStyle name="常规 2 4 2 2 2 6" xfId="240"/>
    <cellStyle name="常规 3 4 3 2 2 4" xfId="241"/>
    <cellStyle name="常规 4 4 4 2 2 2" xfId="242"/>
    <cellStyle name="常规 4 2 2 4 2 2 2" xfId="243"/>
    <cellStyle name="常规 6 6 2 2 2" xfId="244"/>
    <cellStyle name="好" xfId="245" builtinId="26"/>
    <cellStyle name="常规 11 2 4 5" xfId="246"/>
    <cellStyle name="常规 2 2 2 2 2 3 3 3" xfId="247"/>
    <cellStyle name="适中" xfId="248" builtinId="28"/>
    <cellStyle name="常规 10 3 2 2 2 2 3" xfId="249"/>
    <cellStyle name="20% - 强调文字颜色 5" xfId="250" builtinId="46"/>
    <cellStyle name="常规 2 3 2 2 3 2 2 2" xfId="251"/>
    <cellStyle name="常规 12 2 2 5 2" xfId="252"/>
    <cellStyle name="常规 11 4 2 3 3" xfId="253"/>
    <cellStyle name="常规 14 3 4 2" xfId="254"/>
    <cellStyle name="常规 2 3 5 2 4 2" xfId="255"/>
    <cellStyle name="常规 11 3 3 2 2 2" xfId="256"/>
    <cellStyle name="常规 10 3 2 2 2 4" xfId="257"/>
    <cellStyle name="常规 2 3 2 3 2 3 3" xfId="258"/>
    <cellStyle name="常规 2 3 2 2 9" xfId="259"/>
    <cellStyle name="常规 2 2 2 2 2 3 5" xfId="260"/>
    <cellStyle name="常规 3 4 2 3 2 4" xfId="261"/>
    <cellStyle name="百分比 4 3 2 2 3" xfId="262"/>
    <cellStyle name="常规 14 4 3 2 2 2 2 2" xfId="263"/>
    <cellStyle name="常规 4 2 2 3 3 2 2" xfId="264"/>
    <cellStyle name="常规 6 5 3 2 2" xfId="265"/>
    <cellStyle name="强调文字颜色 1" xfId="266" builtinId="29"/>
    <cellStyle name="常规 2 2 2 4" xfId="267"/>
    <cellStyle name="常规 2 3 4 4 3 2" xfId="268"/>
    <cellStyle name="常规 2 3 2 2 4 2 3" xfId="269"/>
    <cellStyle name="常规 12 3 2 6" xfId="270"/>
    <cellStyle name="常规 2 2 4 2 2 3 3" xfId="271"/>
    <cellStyle name="常规 15 3 5" xfId="272"/>
    <cellStyle name="常规 5 2 2 2 2 5" xfId="273"/>
    <cellStyle name="常规 5 4 2 7" xfId="274"/>
    <cellStyle name="常规 6 2 3 2 2 3" xfId="275"/>
    <cellStyle name="常规 10 5 2 2 2 2" xfId="276"/>
    <cellStyle name="百分比 5 2 2 5" xfId="277"/>
    <cellStyle name="常规 2 3 6 2 5" xfId="278"/>
    <cellStyle name="常规 13 5 3 2" xfId="279"/>
    <cellStyle name="20% - 强调文字颜色 1" xfId="280" builtinId="30"/>
    <cellStyle name="百分比 3 5 2" xfId="281"/>
    <cellStyle name="常规 14 4 3 2 4" xfId="282"/>
    <cellStyle name="常规 5 4 5 2 6" xfId="283"/>
    <cellStyle name="常规 11 3 5" xfId="284"/>
    <cellStyle name="常规 2 3 6 2 2 2 5 2" xfId="285"/>
    <cellStyle name="常规 11 4 2 4" xfId="286"/>
    <cellStyle name="40% - 强调文字颜色 1" xfId="287" builtinId="31"/>
    <cellStyle name="常规 2 3 4 5 2" xfId="288"/>
    <cellStyle name="常规 2 6 8" xfId="289"/>
    <cellStyle name="百分比 4 3 2 3" xfId="290"/>
    <cellStyle name="常规 10 2 3 2 2 2" xfId="291"/>
    <cellStyle name="常规 13 6 2" xfId="292"/>
    <cellStyle name="常规 5 2 5 4" xfId="293"/>
    <cellStyle name="20% - 强调文字颜色 2" xfId="294" builtinId="34"/>
    <cellStyle name="百分比 3 5 3" xfId="295"/>
    <cellStyle name="常规 14 4 3 2 5" xfId="296"/>
    <cellStyle name="常规 4 10 2 2 2" xfId="297"/>
    <cellStyle name="常规 3 2 2 2 4 2" xfId="298"/>
    <cellStyle name="常规 4 3 4 2 3 5 2" xfId="299"/>
    <cellStyle name="常规 11 3 6" xfId="300"/>
    <cellStyle name="常规 2 4 4 3 2" xfId="301"/>
    <cellStyle name="常规 11 4 2 5" xfId="302"/>
    <cellStyle name="40% - 强调文字颜色 2" xfId="303" builtinId="35"/>
    <cellStyle name="常规 2 3 4 5 3" xfId="304"/>
    <cellStyle name="常规 6 3 4 2 2 2 2 2 2" xfId="305"/>
    <cellStyle name="常规 10 5 2 3 2" xfId="306"/>
    <cellStyle name="常规 14 3 2 2 2 3 2 2" xfId="307"/>
    <cellStyle name="常规 11 2 5 2 2" xfId="308"/>
    <cellStyle name="百分比 4 3 2 4" xfId="309"/>
    <cellStyle name="常规 10 2 3 2 2 3" xfId="310"/>
    <cellStyle name="常规 13 6 3" xfId="311"/>
    <cellStyle name="常规 5 2 5 5" xfId="312"/>
    <cellStyle name="百分比 3 4 2 2 2" xfId="313"/>
    <cellStyle name="常规 2 3 2 3 2 5" xfId="314"/>
    <cellStyle name="常规 3 3 3 3 2 3" xfId="315"/>
    <cellStyle name="强调文字颜色 3" xfId="316" builtinId="37"/>
    <cellStyle name="常规 2 2 2 6" xfId="317"/>
    <cellStyle name="强调文字颜色 4" xfId="318" builtinId="41"/>
    <cellStyle name="常规 2 2 2 7" xfId="319"/>
    <cellStyle name="常规 2 3 5 3 2 2 2 2" xfId="320"/>
    <cellStyle name="常规 4 3 3 2 2 2 2 3" xfId="321"/>
    <cellStyle name="PSChar" xfId="322"/>
    <cellStyle name="常规 3 8 2" xfId="323"/>
    <cellStyle name="常规 5 5 2 2 2 2 3" xfId="324"/>
    <cellStyle name="_Part III.200406.Loan and Liabilities details.(Site Name)_Shenhua PBC package 050530" xfId="325"/>
    <cellStyle name="20% - 强调文字颜色 4" xfId="326" builtinId="42"/>
    <cellStyle name="常规 11 4 2 3 2" xfId="327"/>
    <cellStyle name="常规 2 3 2 3 2 3 2" xfId="328"/>
    <cellStyle name="常规 2 3 2 2 8" xfId="329"/>
    <cellStyle name="常规 2 2 2 2 2 3 4" xfId="330"/>
    <cellStyle name="常规 10 3 2 2 2 3" xfId="331"/>
    <cellStyle name="百分比 4 3 2 2 2" xfId="332"/>
    <cellStyle name="常规 3 4 2 3 2 3" xfId="333"/>
    <cellStyle name="40% - 强调文字颜色 4" xfId="334" builtinId="43"/>
    <cellStyle name="常规 13 3 6 2" xfId="335"/>
    <cellStyle name="强调文字颜色 5" xfId="336" builtinId="45"/>
    <cellStyle name="常规 2 2 2 8" xfId="337"/>
    <cellStyle name="百分比 3 2 3 2" xfId="338"/>
    <cellStyle name="常规 2 3 5 3 2 2 2 3" xfId="339"/>
    <cellStyle name="常规 4 3 4 4 3 2 2" xfId="340"/>
    <cellStyle name="40% - 强调文字颜色 5" xfId="341" builtinId="47"/>
    <cellStyle name="常规 13 2 2 2 2 2 2" xfId="342"/>
    <cellStyle name="常规 4 6 2 4 2 2" xfId="343"/>
    <cellStyle name="60% - 强调文字颜色 5" xfId="344" builtinId="48"/>
    <cellStyle name="常规 7 3 3 2 2 2 3" xfId="345"/>
    <cellStyle name="常规 2 3 7 3 2 5" xfId="346"/>
    <cellStyle name="常规 12 2 5" xfId="347"/>
    <cellStyle name="常规 2 2 8 2" xfId="348"/>
    <cellStyle name="百分比 4 4 2" xfId="349"/>
    <cellStyle name="强调文字颜色 6" xfId="350" builtinId="49"/>
    <cellStyle name="常规 2 2 2 9" xfId="351"/>
    <cellStyle name="百分比 3 2 3 3" xfId="352"/>
    <cellStyle name="40% - 强调文字颜色 6" xfId="353" builtinId="51"/>
    <cellStyle name="常规 13 2 2 2 2 2 3" xfId="354"/>
    <cellStyle name="60% - 强调文字颜色 6" xfId="355" builtinId="52"/>
    <cellStyle name="常规 2 3 6 2 3 3 2 2" xfId="356"/>
    <cellStyle name="常规 4 8 2 2 5 2" xfId="357"/>
    <cellStyle name="常规 7 3 3 2 2 2 4" xfId="358"/>
    <cellStyle name="常规 4 2 2 2 2 3 2 4 2" xfId="359"/>
    <cellStyle name="常规 6 4 2 3 2 4 2" xfId="360"/>
    <cellStyle name="常规 12 2 6" xfId="361"/>
    <cellStyle name="常规 2 4 5 2 2" xfId="362"/>
    <cellStyle name="常规 6 2 4 2 2 2 3 2" xfId="363"/>
    <cellStyle name="常规 2 3 2 3 4 2 2 3 2" xfId="364"/>
    <cellStyle name="百分比 4 4 3" xfId="365"/>
    <cellStyle name="常规 7 2 2 2 2" xfId="366"/>
    <cellStyle name="常规 13 3 2 2 2 4 2" xfId="367"/>
    <cellStyle name="常规 14 3 3 2 2 2 2" xfId="368"/>
    <cellStyle name="常规 3 2 2 3 3 2" xfId="369"/>
    <cellStyle name="常规 13 2 3 2 2 2 2 2" xfId="370"/>
    <cellStyle name="_ET_STYLE_NoName_00_" xfId="371"/>
    <cellStyle name="常规 2 2 2 3 4 2" xfId="372"/>
    <cellStyle name="常规 13 2 2 2 2 5 2" xfId="373"/>
    <cellStyle name="常规 14 2 3 2 2 3 2" xfId="374"/>
    <cellStyle name="常规 10 2 8" xfId="375"/>
    <cellStyle name="常规 2 4 3 2 4" xfId="376"/>
    <cellStyle name="百分比 2 4 5" xfId="377"/>
    <cellStyle name="常规 12 2 2 3 3" xfId="378"/>
    <cellStyle name="常规 3 2 4 3 5" xfId="379"/>
    <cellStyle name="InputArea" xfId="380"/>
    <cellStyle name="_ET_STYLE_NoName_00_ 2" xfId="381"/>
    <cellStyle name="常规 2 2 2 3 4 2 2" xfId="382"/>
    <cellStyle name="常规 14 3 2 3" xfId="383"/>
    <cellStyle name="常规 2 2 2 4 3 4" xfId="384"/>
    <cellStyle name="常规 3 2 3 4 3 2" xfId="385"/>
    <cellStyle name="百分比 2 4 5 2" xfId="386"/>
    <cellStyle name="_long term loan - others 300504_(中企华)审计评估联合申报明细表.V1" xfId="387"/>
    <cellStyle name="常规 2 3 2 3 3" xfId="388"/>
    <cellStyle name="常规 13 2 3 2 2 4" xfId="389"/>
    <cellStyle name="常规 14 2 4 2 2 2" xfId="390"/>
    <cellStyle name="??_0N-HANDLING " xfId="391"/>
    <cellStyle name="_KPMG original version_(中企华)审计评估联合申报明细表.V1" xfId="392"/>
    <cellStyle name="百分比 2 2 2 2 2 2" xfId="393"/>
    <cellStyle name="常规 2 2 2 3 4 3" xfId="394"/>
    <cellStyle name="@_text" xfId="395"/>
    <cellStyle name="百分比 2 4 6" xfId="396"/>
    <cellStyle name="_KPMG original version_附件1：审计评估联合申报明细表" xfId="397"/>
    <cellStyle name="常规 5 4 5 2 2 3 2" xfId="398"/>
    <cellStyle name="常规 6 3 3 4 2 5" xfId="399"/>
    <cellStyle name="常规 6 3 4 2" xfId="400"/>
    <cellStyle name="常规 14 3 2 3 4 2" xfId="401"/>
    <cellStyle name="常规 6 3 3 4 3 2 2" xfId="402"/>
    <cellStyle name="常规 11 2 4 2" xfId="403"/>
    <cellStyle name="常规 14 2 2 3 2 4" xfId="404"/>
    <cellStyle name="??" xfId="405"/>
    <cellStyle name="常规 2 3 6 4 2 2 3" xfId="406"/>
    <cellStyle name="常规 14 4 4 5" xfId="407"/>
    <cellStyle name="常规 6 3 3 2 3 2 3" xfId="408"/>
    <cellStyle name="常规 10 4 5" xfId="409"/>
    <cellStyle name="常规 4 8 3 5 2" xfId="410"/>
    <cellStyle name="?? [0]" xfId="411"/>
    <cellStyle name="常规 14 5 2 2 2 2" xfId="412"/>
    <cellStyle name="常规 5 5 4 2 4 2" xfId="413"/>
    <cellStyle name="常规 15 2 2" xfId="414"/>
    <cellStyle name="百分比 2 6 2" xfId="415"/>
    <cellStyle name="常规 5 4 6 2 2 3" xfId="416"/>
    <cellStyle name="常规 4 2 2 5 2 2 5" xfId="417"/>
    <cellStyle name="常规 6 7 2 2 5" xfId="418"/>
    <cellStyle name="常规 14 4 2 3 4" xfId="419"/>
    <cellStyle name="常规 2 3 4 2 2 3 3" xfId="420"/>
    <cellStyle name="常规 2 3 8 3 3" xfId="421"/>
    <cellStyle name="常规 6 2 2 2 2 5" xfId="422"/>
    <cellStyle name="常规 7 2 3 2 2 3" xfId="423"/>
    <cellStyle name="常规 11 5 2 2 2 2" xfId="424"/>
    <cellStyle name="常规 2 5 4 2 4 2" xfId="425"/>
    <cellStyle name="常规 8 4 3 2 2" xfId="426"/>
    <cellStyle name="_CBRE明细表" xfId="427"/>
    <cellStyle name="常规 4 2 4 2 3 2 2" xfId="428"/>
    <cellStyle name="常规 4 6 2 3 2 2" xfId="429"/>
    <cellStyle name="常规 12 2 2 2 6" xfId="430"/>
    <cellStyle name="_(中企华)审计评估联合申报明细表.V1" xfId="431"/>
    <cellStyle name="常规 7 4 2 2 2 4" xfId="432"/>
    <cellStyle name="_CBRE明细表 2" xfId="433"/>
    <cellStyle name="常规 4 2 3 2 2 2 2 4" xfId="434"/>
    <cellStyle name="常规 4 5 2 2 2 2 4" xfId="435"/>
    <cellStyle name="常规 4 6 2 3 2 2 2" xfId="436"/>
    <cellStyle name="常规 2 4 3 2 2" xfId="437"/>
    <cellStyle name="常规 10 2 6" xfId="438"/>
    <cellStyle name="常规 4 8 3 3 3" xfId="439"/>
    <cellStyle name="常规 6 2 4 3 6" xfId="440"/>
    <cellStyle name="常规 2 3 2 4 2 2 2 2 2" xfId="441"/>
    <cellStyle name="Column$Headings" xfId="442"/>
    <cellStyle name="常规 7 5 2 2 5" xfId="443"/>
    <cellStyle name="Model" xfId="444"/>
    <cellStyle name="常规 4 2 3 3 2 2 5" xfId="445"/>
    <cellStyle name="常规 4 5 3 2 2 5" xfId="446"/>
    <cellStyle name="常规 5 5 4 2 2 3" xfId="447"/>
    <cellStyle name="百分比 2 4 3" xfId="448"/>
    <cellStyle name="常规 13 3 2 3 3 2" xfId="449"/>
    <cellStyle name="常规 4 3 4 3 5 2" xfId="450"/>
    <cellStyle name="常规 5 6 3 5 2" xfId="451"/>
    <cellStyle name="常规 7 2 2 6 2 2" xfId="452"/>
    <cellStyle name="_KPMG original version" xfId="453"/>
    <cellStyle name="常规 2 2 5 2 6" xfId="454"/>
    <cellStyle name="常规 11 2 3 2 4" xfId="455"/>
    <cellStyle name="常规 12 4 3 3" xfId="456"/>
    <cellStyle name="_long term loan - others 300504_KPMG original version" xfId="457"/>
    <cellStyle name="常规 12 4 5" xfId="458"/>
    <cellStyle name="常规 17 2 2" xfId="459"/>
    <cellStyle name="百分比 4 6 2" xfId="460"/>
    <cellStyle name="常规 13 5 2 2 3 2 2" xfId="461"/>
    <cellStyle name="常规 2 6 2 5" xfId="462"/>
    <cellStyle name="_long term loan - others 300504_KPMG original version_(中企华)审计评估联合申报明细表.V1" xfId="463"/>
    <cellStyle name="常规 2 6 3 2 2" xfId="464"/>
    <cellStyle name="常规 10 2 5 3" xfId="465"/>
    <cellStyle name="百分比 2 4 2 3" xfId="466"/>
    <cellStyle name="_long term loan - others 300504_KPMG original version_附件1：审计评估联合申报明细表" xfId="467"/>
    <cellStyle name="常规 5 4 2 2 2 2 2 3" xfId="468"/>
    <cellStyle name="常规 14 3 3 2 3 2" xfId="469"/>
    <cellStyle name="常规 3 2 2 4 3" xfId="470"/>
    <cellStyle name="常规 7 2 2 5 2 4" xfId="471"/>
    <cellStyle name="_long term loan - others 300504_Shenhua PBC package 050530" xfId="472"/>
    <cellStyle name="百分比 2 3 3 2 2" xfId="473"/>
    <cellStyle name="常规 13" xfId="474"/>
    <cellStyle name="常规 3 2 2 4 2 3" xfId="475"/>
    <cellStyle name="常规 13 2 2 2 2 2 4 2" xfId="476"/>
    <cellStyle name="常规 13 3 2 3 2 2 2 2" xfId="477"/>
    <cellStyle name="常规 5 4 3 2 2 2 6" xfId="478"/>
    <cellStyle name="_long term loan - others 300504_Shenhua PBC package 050530_(中企华)审计评估联合申报明细表.V1" xfId="479"/>
    <cellStyle name="常规 7 2 3 2 2 2 2 3" xfId="480"/>
    <cellStyle name="常规 13 3 4 2 4 2" xfId="481"/>
    <cellStyle name="常规 2 3 6 3 2 3 2 2" xfId="482"/>
    <cellStyle name="常规 13 2 2 2 2 2 5" xfId="483"/>
    <cellStyle name="常规 13 3 2 3 2 2 3" xfId="484"/>
    <cellStyle name="常规 4 2 2 2 3 2 2 4 2" xfId="485"/>
    <cellStyle name="常规 6 4 3 2 2 4 2" xfId="486"/>
    <cellStyle name="百分比 2 3 3 3" xfId="487"/>
    <cellStyle name="常规 2 3 2 4 2 3 2 4" xfId="488"/>
    <cellStyle name="{Thousand}" xfId="489"/>
    <cellStyle name="常规 15 2 2 2 4 2" xfId="490"/>
    <cellStyle name="常规 4 8 3 2 3 2" xfId="491"/>
    <cellStyle name="常规 6 3 2 3 2 2 4" xfId="492"/>
    <cellStyle name="_long term loan - others 300504_Shenhua PBC package 050530_附件1：审计评估联合申报明细表" xfId="493"/>
    <cellStyle name="百分比 2 3 3 2" xfId="494"/>
    <cellStyle name="常规 13 2 2 2 2 2 4" xfId="495"/>
    <cellStyle name="常规 13 3 2 3 2 2 2" xfId="496"/>
    <cellStyle name="_long term loan - others 300504_附件1：审计评估联合申报明细表" xfId="497"/>
    <cellStyle name="常规 14 5 3" xfId="498"/>
    <cellStyle name="常规 5 3 4 5" xfId="499"/>
    <cellStyle name="常规 10 5 3 2 2" xfId="500"/>
    <cellStyle name="百分比 2 2 2 5 2" xfId="501"/>
    <cellStyle name="常规 10 3 3 2 2" xfId="502"/>
    <cellStyle name="常规 2 3 2 2 2 2 2 3 2 3" xfId="503"/>
    <cellStyle name="常规 13 4 2 3 4 2" xfId="504"/>
    <cellStyle name="常规 13 5 3 5 2" xfId="505"/>
    <cellStyle name="_long term loan - others 300504_审计调查表.V3" xfId="506"/>
    <cellStyle name="常规 2 9 4" xfId="507"/>
    <cellStyle name="常规 3 4 3 3 2" xfId="508"/>
    <cellStyle name="常规 14 4 2 2 2 2 2" xfId="509"/>
    <cellStyle name="常规 5 4 4 2 4 2 2" xfId="510"/>
    <cellStyle name="常规 13 4 6 2" xfId="511"/>
    <cellStyle name="常规 6 4 3 2 3 2" xfId="512"/>
    <cellStyle name="常规 5 4 2 2 3 4" xfId="513"/>
    <cellStyle name="常规 4 2 2 2 3 2 3 2" xfId="514"/>
    <cellStyle name="百分比 4 2 2 2 4 2" xfId="515"/>
    <cellStyle name="常规 7 2 3 4 2 2" xfId="516"/>
    <cellStyle name="常规 6 2 2 4 2 4" xfId="517"/>
    <cellStyle name="常规 2 8 3 2 5" xfId="518"/>
    <cellStyle name="常规 13 2 2 2 6" xfId="519"/>
    <cellStyle name="常规 11 3 2 2 2 3 2" xfId="520"/>
    <cellStyle name="常规 18 2 3 2" xfId="521"/>
    <cellStyle name="常规 2 3 2 2 2 3 4 2" xfId="522"/>
    <cellStyle name="常规 14 6 5" xfId="523"/>
    <cellStyle name="_Part III.200406.Loan and Liabilities details.(Site Name)" xfId="524"/>
    <cellStyle name="常规 2 3 2 2 2 2 2 3 2" xfId="525"/>
    <cellStyle name="常规 7 2 2 2 6" xfId="526"/>
    <cellStyle name="常规 4 4 3 2 2 2 2" xfId="527"/>
    <cellStyle name="百分比 2 2 2 2 3 2 2" xfId="528"/>
    <cellStyle name="常规 6 5 2 2 2 2" xfId="529"/>
    <cellStyle name="常规 4 2 2 3 2 2 2 2" xfId="530"/>
    <cellStyle name="常规 13 2 2 7" xfId="531"/>
    <cellStyle name="常规 2 2 2 2 3 2 6" xfId="532"/>
    <cellStyle name="常规 2 3 2 3 3 2 4" xfId="533"/>
    <cellStyle name="常规 2 3 5 3 3 3" xfId="534"/>
    <cellStyle name="常规 2 6 2 2 2 5" xfId="535"/>
    <cellStyle name="_Part III.200406.Loan and Liabilities details.(Site Name)_(中企华)审计评估联合申报明细表.V1" xfId="536"/>
    <cellStyle name="常规 2 4 4 2 5" xfId="537"/>
    <cellStyle name="常规 14 3 3 2" xfId="538"/>
    <cellStyle name="常规 11 4 2 2 3" xfId="539"/>
    <cellStyle name="常规 2 3 2 2 2 3 3 2 2 4" xfId="540"/>
    <cellStyle name="百分比 3 4 6" xfId="541"/>
    <cellStyle name="常规 12 2 2 4 2" xfId="542"/>
    <cellStyle name="_Part III.200406.Loan and Liabilities details.(Site Name)_KPMG original version" xfId="543"/>
    <cellStyle name="百分比 2 2 2 3 2 2" xfId="544"/>
    <cellStyle name="常规 5 4 3 2 2" xfId="545"/>
    <cellStyle name="百分比 3 2 2 2 3" xfId="546"/>
    <cellStyle name="常规 4 3 2 3 2 2" xfId="547"/>
    <cellStyle name="常规 13 4 3 2 2 3 2" xfId="548"/>
    <cellStyle name="百分比 2 3 2 5" xfId="549"/>
    <cellStyle name="常规 2 3 7 2 2 2 2 2 2" xfId="550"/>
    <cellStyle name="常规 11 2 2 2 2 2" xfId="551"/>
    <cellStyle name="常规 2 2 4 2 4 2" xfId="552"/>
    <cellStyle name="_Part III.200406.Loan and Liabilities details.(Site Name)_KPMG original version_(中企华)审计评估联合申报明细表.V1" xfId="553"/>
    <cellStyle name="常规 6 8 2" xfId="554"/>
    <cellStyle name="常规 4 2 2 6 2" xfId="555"/>
    <cellStyle name="常规 10 3 2 3 3" xfId="556"/>
    <cellStyle name="常规 13 4 2 3 2 2 2" xfId="557"/>
    <cellStyle name="常规 13 3 2 2 2 2 4" xfId="558"/>
    <cellStyle name="百分比 4 2 5" xfId="559"/>
    <cellStyle name="常规 2 2 6 5" xfId="560"/>
    <cellStyle name="常规 6 2 4 3 2 4 2" xfId="561"/>
    <cellStyle name="_Part III.200406.Loan and Liabilities details.(Site Name)_KPMG original version_附件1：审计评估联合申报明细表" xfId="562"/>
    <cellStyle name="常规 10 2 2 4 2" xfId="563"/>
    <cellStyle name="常规 14 3 6 2" xfId="564"/>
    <cellStyle name="_Part III.200406.Loan and Liabilities details.(Site Name)_Shenhua PBC package 050530_(中企华)审计评估联合申报明细表.V1" xfId="565"/>
    <cellStyle name="常规 2 3 2 5" xfId="566"/>
    <cellStyle name="entry box" xfId="567"/>
    <cellStyle name="常规 2 3 2 2 5 5" xfId="568"/>
    <cellStyle name="_Part III.200406.Loan and Liabilities details.(Site Name)_Shenhua PBC package 050530_附件1：审计评估联合申报明细表" xfId="569"/>
    <cellStyle name="常规 11 2 4 5 2" xfId="570"/>
    <cellStyle name="常规 5 4 3 2 4" xfId="571"/>
    <cellStyle name="百分比 3 2 2 2 5" xfId="572"/>
    <cellStyle name="常规 4 3 2 3 2 4" xfId="573"/>
    <cellStyle name="_Part III.200406.Loan and Liabilities details.(Site Name)_附件1：审计评估联合申报明细表" xfId="574"/>
    <cellStyle name="常规 6 2 3 4 3" xfId="575"/>
    <cellStyle name="常规 12 2 3 2 2 2" xfId="576"/>
    <cellStyle name="常规 11 2 2 2 2 4" xfId="577"/>
    <cellStyle name="百分比 2 2 2 2 2 2 2 2" xfId="578"/>
    <cellStyle name="常规 14 3 3 3 2" xfId="579"/>
    <cellStyle name="常规 11 4 2 2 4 2" xfId="580"/>
    <cellStyle name="常规 2 2 2 3 4 3 2 2" xfId="581"/>
    <cellStyle name="常规 6 6 3 2 3" xfId="582"/>
    <cellStyle name="常规 4 2 2 4 3 2 3" xfId="583"/>
    <cellStyle name="_Part III.200406.Loan and Liabilities details.(Site Name)_审计调查表.V3" xfId="584"/>
    <cellStyle name="常规 5 4 4 3 5" xfId="585"/>
    <cellStyle name="常规 14 4 2 3 3" xfId="586"/>
    <cellStyle name="常规 6 7 2 2 4" xfId="587"/>
    <cellStyle name="常规 4 2 2 5 2 2 4" xfId="588"/>
    <cellStyle name="常规 5 4 6 2 2 2" xfId="589"/>
    <cellStyle name="_Shenhua PBC package 050530" xfId="590"/>
    <cellStyle name="常规 10 4 4" xfId="591"/>
    <cellStyle name="常规 15 2 2 5 2" xfId="592"/>
    <cellStyle name="常规 2 2 2 4 3 2 4 2" xfId="593"/>
    <cellStyle name="常规 2 3 2 5 3 2 2 2" xfId="594"/>
    <cellStyle name="常规 5 2 5" xfId="595"/>
    <cellStyle name="_Shenhua PBC package 050530_(中企华)审计评估联合申报明细表.V1" xfId="596"/>
    <cellStyle name="常规 6 2 3 3 2 2 2" xfId="597"/>
    <cellStyle name="常规 5 5 2 6 2" xfId="598"/>
    <cellStyle name="常规 2 9 2 2 3 2" xfId="599"/>
    <cellStyle name="常规 16 3 4 2" xfId="600"/>
    <cellStyle name="常规 13 2 3 2 2 3" xfId="601"/>
    <cellStyle name="常规 12 2 2 2 2 5" xfId="602"/>
    <cellStyle name="常规 2 3 2 3 2" xfId="603"/>
    <cellStyle name="常规 3 2 2 3 2 3 2 2" xfId="604"/>
    <cellStyle name="百分比 2 3 2 2 2 2 2" xfId="605"/>
    <cellStyle name="_Shenhua PBC package 050530_附件1：审计评估联合申报明细表" xfId="606"/>
    <cellStyle name="常规 6 2 4 2 3 2" xfId="607"/>
    <cellStyle name="常规 2 2 4 3 2 4 2" xfId="608"/>
    <cellStyle name="常规 13 3 3 5" xfId="609"/>
    <cellStyle name="常规 11 3 2 2 6" xfId="610"/>
    <cellStyle name="常规 18 6" xfId="611"/>
    <cellStyle name="常规 2 3 2 3 4 3 2" xfId="612"/>
    <cellStyle name="百分比 4 2 2" xfId="613"/>
    <cellStyle name="常规 2 2 6 2" xfId="614"/>
    <cellStyle name="常规 2 3 2 5 3 5" xfId="615"/>
    <cellStyle name="常规 7 2 2 3 2 4" xfId="616"/>
    <cellStyle name="_房屋建筑评估申报表" xfId="617"/>
    <cellStyle name="常规 2 3 3 2 2 2 4 2" xfId="618"/>
    <cellStyle name="常规 12 4 5 2" xfId="619"/>
    <cellStyle name="_附件1：审计评估联合申报明细表" xfId="620"/>
    <cellStyle name="常规 2 3 2 6 2 3" xfId="621"/>
    <cellStyle name="常规 14 2 3 2 4" xfId="622"/>
    <cellStyle name="_审计调查表.V3" xfId="623"/>
    <cellStyle name="常规 5 4 2 2 3 2 3" xfId="624"/>
    <cellStyle name="常规 13 4 2 7" xfId="625"/>
    <cellStyle name="_文函专递0211-施工企业调查表（附件）" xfId="626"/>
    <cellStyle name="常规 2 3 2 3 5 2 4" xfId="627"/>
    <cellStyle name="常规 6 2 4 3 2 4" xfId="628"/>
    <cellStyle name="常规 10 2 2 4" xfId="629"/>
    <cellStyle name="常规 14 2 2 6 2" xfId="630"/>
    <cellStyle name="常规 2 2 2 3 3 2 5 2" xfId="631"/>
    <cellStyle name="常规 2 3 2 4 3 2 3 2" xfId="632"/>
    <cellStyle name="常规 2 3 6 3 3 2 2" xfId="633"/>
    <cellStyle name="常规 2 6 3 2 2 4 2" xfId="634"/>
    <cellStyle name="{Comma [0]}" xfId="635"/>
    <cellStyle name="{Comma}" xfId="636"/>
    <cellStyle name="常规 5 9" xfId="637"/>
    <cellStyle name="{Date}" xfId="638"/>
    <cellStyle name="常规 4 3 7" xfId="639"/>
    <cellStyle name="常规 7 2 3 4 2 2 2" xfId="640"/>
    <cellStyle name="常规 2 3 2 2 2 3 2 6" xfId="641"/>
    <cellStyle name="per.style" xfId="642"/>
    <cellStyle name="{Month}" xfId="643"/>
    <cellStyle name="常规 2 3 2 2 2 3 4 2 2" xfId="644"/>
    <cellStyle name="常规 10 2 4 3" xfId="645"/>
    <cellStyle name="常规 2 4" xfId="646"/>
    <cellStyle name="常规 14 6 5 2" xfId="647"/>
    <cellStyle name="常规 5 4 3 4 2 4" xfId="648"/>
    <cellStyle name="{Thousand [0]}" xfId="649"/>
    <cellStyle name="常规 7 4 2 2 2 2 3" xfId="650"/>
    <cellStyle name="百分比 3 2 2 2 2 2" xfId="651"/>
    <cellStyle name="常规 3 2 2 3 4 3" xfId="652"/>
    <cellStyle name="百分比 2 3 2 4 2" xfId="653"/>
    <cellStyle name="{Percent}" xfId="654"/>
    <cellStyle name="常规 10 3 2 3 2 2" xfId="655"/>
    <cellStyle name="常规 13 2 3 4" xfId="656"/>
    <cellStyle name="常规 2 2 2 2 3 3 3" xfId="657"/>
    <cellStyle name="常规 2 3 3 2 7" xfId="658"/>
    <cellStyle name="{Z'0000(1 dec)}" xfId="659"/>
    <cellStyle name="常规 13 4 3 4" xfId="660"/>
    <cellStyle name="常规 11 3 3 2 5" xfId="661"/>
    <cellStyle name="常规 2 3 5 2 7" xfId="662"/>
    <cellStyle name="常规 14 3 2 3 3 2" xfId="663"/>
    <cellStyle name="{Z'0000(4 dec)}" xfId="664"/>
    <cellStyle name="百分比 5 2" xfId="665"/>
    <cellStyle name="常规 2 2 2 4 2 3 2 2" xfId="666"/>
    <cellStyle name="常规 2 3 6" xfId="667"/>
    <cellStyle name="常规 10 2 2 3 5 2" xfId="668"/>
    <cellStyle name="常规 4 5 2 3 2 3" xfId="669"/>
    <cellStyle name="常规 2 3 6 2 2 4" xfId="670"/>
    <cellStyle name="常规 4 3 8 4" xfId="671"/>
    <cellStyle name="常规 4 2 3 2 3 2 3" xfId="672"/>
    <cellStyle name="常规 7 4 3 2 3" xfId="673"/>
    <cellStyle name="Column_Title" xfId="674"/>
    <cellStyle name="常规 11 4 2 2 2 3" xfId="675"/>
    <cellStyle name="常规 6 2 2 6 3" xfId="676"/>
    <cellStyle name="Grey" xfId="677"/>
    <cellStyle name="常规 12 2 2 2 2 2 2" xfId="678"/>
    <cellStyle name="常规 4 6 2 2 5" xfId="679"/>
    <cellStyle name="0,0_x000d__x000a_NA_x000d__x000a_ 2" xfId="680"/>
    <cellStyle name="常规 4 2 4 2 2 5" xfId="681"/>
    <cellStyle name="常规 8 4 2 5" xfId="682"/>
    <cellStyle name="常规 14 2 2 2 2 4 2" xfId="683"/>
    <cellStyle name="百分比 3 2 2 4" xfId="684"/>
    <cellStyle name="Calc Currency (0)" xfId="685"/>
    <cellStyle name="常规 5 4 4 3 2 3 2" xfId="686"/>
    <cellStyle name="常规 10 3 2 5" xfId="687"/>
    <cellStyle name="百分比 3 2 2 4 2" xfId="688"/>
    <cellStyle name="常规 4 6 3 2 2" xfId="689"/>
    <cellStyle name="百分比 2 4 2 2 3" xfId="690"/>
    <cellStyle name="常规 4 2 4 3 2 2" xfId="691"/>
    <cellStyle name="常规 3 2 3 3 2 4" xfId="692"/>
    <cellStyle name="常规 2 2 2 3 2 6" xfId="693"/>
    <cellStyle name="常规 8 5 2 2" xfId="694"/>
    <cellStyle name="ColLevel_0" xfId="695"/>
    <cellStyle name="Calc Currency (0) 2" xfId="696"/>
    <cellStyle name="常规 5 4 4 3 2 3 2 2" xfId="697"/>
    <cellStyle name="常规 10 3 2 5 2" xfId="698"/>
    <cellStyle name="常规 5 5 3 3 2" xfId="699"/>
    <cellStyle name="百分比 3 3 2 3 3" xfId="700"/>
    <cellStyle name="category" xfId="701"/>
    <cellStyle name="常规 4 3 3 3 3 2" xfId="702"/>
    <cellStyle name="常规 10 2 2 2 2 2 3" xfId="703"/>
    <cellStyle name="常规 12 4 3 2 2" xfId="704"/>
    <cellStyle name="常规 11 2 3 2 3 2" xfId="705"/>
    <cellStyle name="常规 2 2 5 2 5 2" xfId="706"/>
    <cellStyle name="Comma  - Style3" xfId="707"/>
    <cellStyle name="常规 11 2 2 6 2" xfId="708"/>
    <cellStyle name="常规 2 2 3 2 3 2 4" xfId="709"/>
    <cellStyle name="常规 2 3 3 3 3 2 2" xfId="710"/>
    <cellStyle name="常规 6 3 3 2 3" xfId="711"/>
    <cellStyle name="常规 3 2 6 2 2 2" xfId="712"/>
    <cellStyle name="常规 2 2 5 2 2 4" xfId="713"/>
    <cellStyle name="常规 4 5 8" xfId="714"/>
    <cellStyle name="百分比 5 2 4 2" xfId="715"/>
    <cellStyle name="常规 4 2 3 8" xfId="716"/>
    <cellStyle name="常规 2 3 6 4 2" xfId="717"/>
    <cellStyle name="常规 14 5 2 2 5 2" xfId="718"/>
    <cellStyle name="常规 11 2 2 3 4" xfId="719"/>
    <cellStyle name="常规 2 2 4 3 6" xfId="720"/>
    <cellStyle name="Column Headings" xfId="721"/>
    <cellStyle name="常规 3 5 2 2 5" xfId="722"/>
    <cellStyle name="常规 2 3 10 3" xfId="723"/>
    <cellStyle name="常规 7 2 2 6 2 2 2" xfId="724"/>
    <cellStyle name="常规 13 3 2 3 3 2 2" xfId="725"/>
    <cellStyle name="百分比 2 4 3 2" xfId="726"/>
    <cellStyle name="Column$Headings 2" xfId="727"/>
    <cellStyle name="常规 2 3 2 2 2 3 4 5" xfId="728"/>
    <cellStyle name="常规 2 3 2 4 2 2 2 2 2 2" xfId="729"/>
    <cellStyle name="常规 2 4 3 2 2 2" xfId="730"/>
    <cellStyle name="常规 10 2 6 2" xfId="731"/>
    <cellStyle name="百分比 3 3 3 3" xfId="732"/>
    <cellStyle name="常规 2 3 2 9" xfId="733"/>
    <cellStyle name="常规 10 2 2 2 3 2" xfId="734"/>
    <cellStyle name="常规 2 3 2 2 3 2 2 2 2 2 2" xfId="735"/>
    <cellStyle name="常规 3 5 3 5" xfId="736"/>
    <cellStyle name="常规 2 7 2 3 2" xfId="737"/>
    <cellStyle name="常规 14 4 2 3 2 4" xfId="738"/>
    <cellStyle name="Comma  - Style1" xfId="739"/>
    <cellStyle name="百分比 3 3 2 3 2" xfId="740"/>
    <cellStyle name="常规 10 2 2 2 2 2 2" xfId="741"/>
    <cellStyle name="Milliers_!!!GO" xfId="742"/>
    <cellStyle name="常规 10 2 2 2 3 3" xfId="743"/>
    <cellStyle name="常规 2 7 2 3 3" xfId="744"/>
    <cellStyle name="常规 14 4 2 3 2 5" xfId="745"/>
    <cellStyle name="Comma  - Style2" xfId="746"/>
    <cellStyle name="常规 10 4 2 4 2" xfId="747"/>
    <cellStyle name="百分比 3 2 2 2 2 2 2" xfId="748"/>
    <cellStyle name="常规 2 2 3 2 3 2 5" xfId="749"/>
    <cellStyle name="Comma  - Style4" xfId="750"/>
    <cellStyle name="百分比 3 2 2 2 2 2 3" xfId="751"/>
    <cellStyle name="Comma  - Style5" xfId="752"/>
    <cellStyle name="Comma  - Style6" xfId="753"/>
    <cellStyle name="常规 10 2 2 2 2 2 2 2 2" xfId="754"/>
    <cellStyle name="百分比 4 3 2" xfId="755"/>
    <cellStyle name="常规 2 2 7 2" xfId="756"/>
    <cellStyle name="常规 3 2 2 3 2 2" xfId="757"/>
    <cellStyle name="常规 13 3 2 2 2 3 2" xfId="758"/>
    <cellStyle name="百分比 4 3 3" xfId="759"/>
    <cellStyle name="常规 2 2 7 3" xfId="760"/>
    <cellStyle name="常规 2 3 2 3 4 2 2 2 2" xfId="761"/>
    <cellStyle name="Comma  - Style7" xfId="762"/>
    <cellStyle name="常规 3 2 2 3 2 3" xfId="763"/>
    <cellStyle name="常规 13 3 2 2 2 3 3" xfId="764"/>
    <cellStyle name="百分比 2 3 2 2 2" xfId="765"/>
    <cellStyle name="百分比 4 3 4" xfId="766"/>
    <cellStyle name="常规 3 2 5 3 2" xfId="767"/>
    <cellStyle name="常规 2 3 2 3 4 2 2 2 3" xfId="768"/>
    <cellStyle name="常规 4 8 3 2 2 2 2" xfId="769"/>
    <cellStyle name="Comma  - Style8" xfId="770"/>
    <cellStyle name="常规 5 4 4 2 4" xfId="771"/>
    <cellStyle name="常规 14 4 2 2 2" xfId="772"/>
    <cellStyle name="百分比 3 2 3 2 5" xfId="773"/>
    <cellStyle name="常规 4 3 2 4 2 4" xfId="774"/>
    <cellStyle name="常规 6 2 4 4 3" xfId="775"/>
    <cellStyle name="常规 10 3 3" xfId="776"/>
    <cellStyle name="常规 12 2 3 3 2 2" xfId="777"/>
    <cellStyle name="常规 11 2 2 3 2 4" xfId="778"/>
    <cellStyle name="常规 4 5 3 2 3 2" xfId="779"/>
    <cellStyle name="百分比 2 3 2 2 4 2" xfId="780"/>
    <cellStyle name="常规 4 2 3 3 2 3 2" xfId="781"/>
    <cellStyle name="常规 7 5 2 3 2" xfId="782"/>
    <cellStyle name="Comma [0]_laroux" xfId="783"/>
    <cellStyle name="常规 6 3 3 2 3 2 2" xfId="784"/>
    <cellStyle name="常规 14 4 4 4" xfId="785"/>
    <cellStyle name="Comma_02(2003.12.31 PBC package.040304)" xfId="786"/>
    <cellStyle name="常规 2 3 6 4 2 2 2" xfId="787"/>
    <cellStyle name="常规 14 2 4 3 2 2" xfId="788"/>
    <cellStyle name="常规 2 3 3 3 3" xfId="789"/>
    <cellStyle name="comma-d" xfId="790"/>
    <cellStyle name="常规 14 2 2 2 2 5 2" xfId="791"/>
    <cellStyle name="百分比 3 2 3 4" xfId="792"/>
    <cellStyle name="常规 3 8 5" xfId="793"/>
    <cellStyle name="常规 13 3 3 2 2 2 2 2" xfId="794"/>
    <cellStyle name="常规 3 4 4 2 3" xfId="795"/>
    <cellStyle name="常规 2 3 2 2 2 4 3 2 2 2" xfId="796"/>
    <cellStyle name="常规 2 2 3 2 2 2 3" xfId="797"/>
    <cellStyle name="常规 7 10" xfId="798"/>
    <cellStyle name="Copied" xfId="799"/>
    <cellStyle name="常规 2 3 2 2 2 2 3 2 2 2 2" xfId="800"/>
    <cellStyle name="常规 10 3 3 5" xfId="801"/>
    <cellStyle name="COST1" xfId="802"/>
    <cellStyle name="常规 5 5 4 2 2" xfId="803"/>
    <cellStyle name="常规 4 3 3 4 2 2" xfId="804"/>
    <cellStyle name="常规 3 3 2 4 2 4" xfId="805"/>
    <cellStyle name="常规 2 3 2 8 3" xfId="806"/>
    <cellStyle name="百分比 3 4 2 5" xfId="807"/>
    <cellStyle name="百分比 2 4" xfId="808"/>
    <cellStyle name="常规 10 2 2 3 2 4" xfId="809"/>
    <cellStyle name="常规 11 2 3 3 2 2" xfId="810"/>
    <cellStyle name="常规 5 4 3 2 4 2" xfId="811"/>
    <cellStyle name="百分比 3 2 2 2 5 2" xfId="812"/>
    <cellStyle name="常规 5 2 3 2 2 2 4" xfId="813"/>
    <cellStyle name="常规 2 4 3 3" xfId="814"/>
    <cellStyle name="Monétaire_!!!GO" xfId="815"/>
    <cellStyle name="常规 2 2 2 2 2 3 2 3 2" xfId="816"/>
    <cellStyle name="常规 2 3 2 2 6 3 2" xfId="817"/>
    <cellStyle name="常规 2 3 2 4 2 2 2 3" xfId="818"/>
    <cellStyle name="常规 7 2 2 6 3" xfId="819"/>
    <cellStyle name="常规 6 2 3 4 3 2" xfId="820"/>
    <cellStyle name="常规 13 3 2 3 4" xfId="821"/>
    <cellStyle name="常规 12 2 3 2 2 2 2" xfId="822"/>
    <cellStyle name="常规 11 2 2 2 2 4 2" xfId="823"/>
    <cellStyle name="常规 6 8 4 2" xfId="824"/>
    <cellStyle name="常规 4 2 2 6 4 2" xfId="825"/>
    <cellStyle name="Currency [0]_353HHC" xfId="826"/>
    <cellStyle name="百分比 2 3 3" xfId="827"/>
    <cellStyle name="常规 5 6 3 4 2" xfId="828"/>
    <cellStyle name="常规 4 3 4 3 4 2" xfId="829"/>
    <cellStyle name="常规 13 3 2 3 2 2" xfId="830"/>
    <cellStyle name="常规 2 2 2 2 4 2 2 2 2" xfId="831"/>
    <cellStyle name="常规 2 3 2 3 4 6" xfId="832"/>
    <cellStyle name="常规 5 2 3 2 2 2 2 2" xfId="833"/>
    <cellStyle name="常规 3 2 2 2 2 2 2 2 3" xfId="834"/>
    <cellStyle name="Currency_353HHC" xfId="835"/>
    <cellStyle name="常规 4 8 3 2 3" xfId="836"/>
    <cellStyle name="常规 15 2 2 2 4" xfId="837"/>
    <cellStyle name="常规 11 2 4 2 4 2" xfId="838"/>
    <cellStyle name="常规 3 2 2 3 2 3 5" xfId="839"/>
    <cellStyle name="常规 2 3 2 8 2 3" xfId="840"/>
    <cellStyle name="常规 12 3 2 2 2 2" xfId="841"/>
    <cellStyle name="常规 9 3 6" xfId="842"/>
    <cellStyle name="百分比 2 2 3 5 2" xfId="843"/>
    <cellStyle name="常规 4 3 7 2 2" xfId="844"/>
    <cellStyle name="Date" xfId="845"/>
    <cellStyle name="常规 11 2 2 3 5" xfId="846"/>
    <cellStyle name="常规 4 3 8 2 2" xfId="847"/>
    <cellStyle name="百分比 5 2 2 2 2 2" xfId="848"/>
    <cellStyle name="Euro" xfId="849"/>
    <cellStyle name="常规 2 3 6 2 2 2 2" xfId="850"/>
    <cellStyle name="Input Cells 2" xfId="851"/>
    <cellStyle name="常规 2 2 4 3 2 2 2" xfId="852"/>
    <cellStyle name="e鯪9Y_x000b_" xfId="853"/>
    <cellStyle name="常规 2 10 2" xfId="854"/>
    <cellStyle name="常规 2 2 2 6 3 2" xfId="855"/>
    <cellStyle name="常规 10 2 3 5 2" xfId="856"/>
    <cellStyle name="常规 5 2 2 3 5" xfId="857"/>
    <cellStyle name="常规 16 6" xfId="858"/>
    <cellStyle name="常规 4 5 3 2 3 3" xfId="859"/>
    <cellStyle name="常规 4 2 3 3 2 3 3" xfId="860"/>
    <cellStyle name="Format Number Column" xfId="861"/>
    <cellStyle name="常规 10 3 4" xfId="862"/>
    <cellStyle name="常规 15 2 2 4 2" xfId="863"/>
    <cellStyle name="常规 2 2 2 4 3 2 3 2" xfId="864"/>
    <cellStyle name="常规 11 2 2 3 2 5" xfId="865"/>
    <cellStyle name="常规 3 2 3 3 3" xfId="866"/>
    <cellStyle name="常规 14 3 3 3 2 2" xfId="867"/>
    <cellStyle name="常规 13 3 2 3 2 4" xfId="868"/>
    <cellStyle name="百分比 2 3 5" xfId="869"/>
    <cellStyle name="gcd" xfId="870"/>
    <cellStyle name="常规 13 4 4 3 2" xfId="871"/>
    <cellStyle name="百分比 2 2 2 3" xfId="872"/>
    <cellStyle name="HEADER" xfId="873"/>
    <cellStyle name="百分比 2 4 2 4 2" xfId="874"/>
    <cellStyle name="常规 2 2 2 3 4 5" xfId="875"/>
    <cellStyle name="常规 5 2 4 2 5" xfId="876"/>
    <cellStyle name="常规 14 2 2 2 3" xfId="877"/>
    <cellStyle name="百分比 3 2 3 2 2 2" xfId="878"/>
    <cellStyle name="百分比 2 2 2 2 2 4" xfId="879"/>
    <cellStyle name="Header1" xfId="880"/>
    <cellStyle name="常规 6 3 2 4 2 2" xfId="881"/>
    <cellStyle name="常规 14 2 2 2 4" xfId="882"/>
    <cellStyle name="百分比 3 2 3 2 2 3" xfId="883"/>
    <cellStyle name="百分比 2 2 2 2 2 5" xfId="884"/>
    <cellStyle name="Header2" xfId="885"/>
    <cellStyle name="百分比 2 3 5 2" xfId="886"/>
    <cellStyle name="常规 3 2 3 3 3 2" xfId="887"/>
    <cellStyle name="常规 13 3 2 3 2 4 2" xfId="888"/>
    <cellStyle name="常规 2 2 2 3 3 4" xfId="889"/>
    <cellStyle name="Input [yellow]" xfId="890"/>
    <cellStyle name="Input Cells" xfId="891"/>
    <cellStyle name="常规 2 2 4 3 2 2" xfId="892"/>
    <cellStyle name="常规 14 2 3 2 5 2" xfId="893"/>
    <cellStyle name="常规 2 10" xfId="894"/>
    <cellStyle name="常规 2 2 2 6 3" xfId="895"/>
    <cellStyle name="常规 10 2 3 5" xfId="896"/>
    <cellStyle name="常规 13 3 2 2 2 2 2 3" xfId="897"/>
    <cellStyle name="常规 12 7 2" xfId="898"/>
    <cellStyle name="常规 3 2 2 9" xfId="899"/>
    <cellStyle name="常规 2 2 6 3 3" xfId="900"/>
    <cellStyle name="常规 2 3 2 3 3 2 3 2 4" xfId="901"/>
    <cellStyle name="百分比 4 2 3 3" xfId="902"/>
    <cellStyle name="KPMG Heading 1" xfId="903"/>
    <cellStyle name="常规 5 6 4 2" xfId="904"/>
    <cellStyle name="常规 4 3 4 4 2" xfId="905"/>
    <cellStyle name="KPMG Heading 2" xfId="906"/>
    <cellStyle name="常规 11 2 4 3 2" xfId="907"/>
    <cellStyle name="常规 4 3 4 4 3" xfId="908"/>
    <cellStyle name="KPMG Heading 3" xfId="909"/>
    <cellStyle name="常规 11 2 4 3 3" xfId="910"/>
    <cellStyle name="常规 4 3 4 4 4" xfId="911"/>
    <cellStyle name="常规 13 3 2 4 2" xfId="912"/>
    <cellStyle name="KPMG Heading 4" xfId="913"/>
    <cellStyle name="常规 17 5 2" xfId="914"/>
    <cellStyle name="常规 2 2 2 2 4 2 3 2" xfId="915"/>
    <cellStyle name="百分比 3 5" xfId="916"/>
    <cellStyle name="常规 6 4 2 2 4 2" xfId="917"/>
    <cellStyle name="常规 4 3 2 3 2 2 2 2" xfId="918"/>
    <cellStyle name="常规 4 2 2 2 2 2 4 2" xfId="919"/>
    <cellStyle name="常规 6 2 2 4 6" xfId="920"/>
    <cellStyle name="常规 5 4 3 2 2 2 2" xfId="921"/>
    <cellStyle name="百分比 3 2 2 2 3 2 2" xfId="922"/>
    <cellStyle name="KPMG Normal" xfId="923"/>
    <cellStyle name="常规 2 2 2 3 2 2 2 3 2" xfId="924"/>
    <cellStyle name="常规 7 2 2 4 3 2" xfId="925"/>
    <cellStyle name="常规 11 2 2 2 2 2 2 2" xfId="926"/>
    <cellStyle name="常规 17 2 4 2" xfId="927"/>
    <cellStyle name="常规 2 2 2 2 2 2 2 6" xfId="928"/>
    <cellStyle name="常规 4 2 2 9" xfId="929"/>
    <cellStyle name="常规 2 3 6 3 3" xfId="930"/>
    <cellStyle name="百分比 5 2 3 3" xfId="931"/>
    <cellStyle name="百分比 2 2 3 4 2" xfId="932"/>
    <cellStyle name="常规 4 3 5 2 3 2 2 2 2" xfId="933"/>
    <cellStyle name="常规 4 3 4 2 2 2 2 4 2" xfId="934"/>
    <cellStyle name="常规 2 4 2 2 2 2 3" xfId="935"/>
    <cellStyle name="KPMG Normal Text" xfId="936"/>
    <cellStyle name="常规 3 3 4 2 3 2" xfId="937"/>
    <cellStyle name="常规 2 3 3 2 3 4" xfId="938"/>
    <cellStyle name="常规 9 2 6" xfId="939"/>
    <cellStyle name="常规 2 3 2 2 2 4 2 2 2 2 2" xfId="940"/>
    <cellStyle name="常规 4 2 2 8 2" xfId="941"/>
    <cellStyle name="常规 2 3 6 3 2 2" xfId="942"/>
    <cellStyle name="百分比 5 2 3 2 2" xfId="943"/>
    <cellStyle name="Lines Fill" xfId="944"/>
    <cellStyle name="常规 11 2 2 2 4 2" xfId="945"/>
    <cellStyle name="常规 14 4 7" xfId="946"/>
    <cellStyle name="常规 2 2" xfId="947"/>
    <cellStyle name="Lines Fill 2" xfId="948"/>
    <cellStyle name="常规 13 3 4 5 2" xfId="949"/>
    <cellStyle name="百分比 3 3 4" xfId="950"/>
    <cellStyle name="Linked Cells" xfId="951"/>
    <cellStyle name="常规 3 2 4 3 2 2" xfId="952"/>
    <cellStyle name="常规 2 2 3 3 2 4" xfId="953"/>
    <cellStyle name="常规 8 2 2 2 2 2 4 2" xfId="954"/>
    <cellStyle name="百分比 3 3 4 2" xfId="955"/>
    <cellStyle name="常规 2 3 3 8" xfId="956"/>
    <cellStyle name="Linked Cells 2" xfId="957"/>
    <cellStyle name="常规 5 2 4 2 4" xfId="958"/>
    <cellStyle name="常规 14 2 2 2 2" xfId="959"/>
    <cellStyle name="百分比 2 2 2 2 2 3" xfId="960"/>
    <cellStyle name="常规 3 2 3 3 4 2" xfId="961"/>
    <cellStyle name="常规 2 2 2 3 4 4" xfId="962"/>
    <cellStyle name="Milliers [0]_!!!GO" xfId="963"/>
    <cellStyle name="Monétaire [0]_!!!GO" xfId="964"/>
    <cellStyle name="常规 2 3 6 3 2 4" xfId="965"/>
    <cellStyle name="常规 5 5 3 2 2" xfId="966"/>
    <cellStyle name="百分比 3 3 2 2 3" xfId="967"/>
    <cellStyle name="常规 4 3 3 3 2 2" xfId="968"/>
    <cellStyle name="常规 3 3 2 3 2 4" xfId="969"/>
    <cellStyle name="百分比 3 3 2 5" xfId="970"/>
    <cellStyle name="常规 10 2 2 2 2 4" xfId="971"/>
    <cellStyle name="常规 11 2 3 2 2 2" xfId="972"/>
    <cellStyle name="常规 2 2 5 2 4 2" xfId="973"/>
    <cellStyle name="常规 5 4 6 2" xfId="974"/>
    <cellStyle name="常规 10 4 2 3 3" xfId="975"/>
    <cellStyle name="常规 2 3 2 3 3 2 2 2 2 2 2" xfId="976"/>
    <cellStyle name="New Times Roman" xfId="977"/>
    <cellStyle name="常规 11 2 2 5 2" xfId="978"/>
    <cellStyle name="常规 10 4 2 6" xfId="979"/>
    <cellStyle name="常规 6 2 2 5 2 2 4 2" xfId="980"/>
    <cellStyle name="常规 2 3 2 5 3 2" xfId="981"/>
    <cellStyle name="百分比 2 2 3 2 2 2" xfId="982"/>
    <cellStyle name="常规 14 4 2 3 5 2" xfId="983"/>
    <cellStyle name="no dec" xfId="984"/>
    <cellStyle name="常规 14 8" xfId="985"/>
    <cellStyle name="百分比 2 2 3 2 2 2 2" xfId="986"/>
    <cellStyle name="常规 4 6 4 5" xfId="987"/>
    <cellStyle name="常规 2 8 3 4 2" xfId="988"/>
    <cellStyle name="常规 13 2 2 4 3" xfId="989"/>
    <cellStyle name="常规 2 2 2 2 3 2 3 3" xfId="990"/>
    <cellStyle name="style2" xfId="991"/>
    <cellStyle name="no dec 2" xfId="992"/>
    <cellStyle name="常规 14 8 2" xfId="993"/>
    <cellStyle name="常规 14 5 3 3" xfId="994"/>
    <cellStyle name="常规 6 6 2 4 2" xfId="995"/>
    <cellStyle name="常规 4 2 2 4 2 4 2" xfId="996"/>
    <cellStyle name="常规 13 4 2 2 2 2" xfId="997"/>
    <cellStyle name="Normal - Style1" xfId="998"/>
    <cellStyle name="常规 14 5 3 3 2" xfId="999"/>
    <cellStyle name="常规 13 4 2 2 2 2 2" xfId="1000"/>
    <cellStyle name="Normal - Style1 2" xfId="1001"/>
    <cellStyle name="常规 13 4 2 3 2 2 2 2" xfId="1002"/>
    <cellStyle name="常规 13 3 2 2 2 2 4 2" xfId="1003"/>
    <cellStyle name="常规 5 4 3 2 2 2 2 2 3" xfId="1004"/>
    <cellStyle name="百分比 4 2 5 2" xfId="1005"/>
    <cellStyle name="常规 2 2 6 5 2" xfId="1006"/>
    <cellStyle name="Normal_0105第二套审计报表定稿" xfId="1007"/>
    <cellStyle name="常规 10 2 2 4 2 2" xfId="1008"/>
    <cellStyle name="常规 6 7 4" xfId="1009"/>
    <cellStyle name="常规 4 2 2 5 4" xfId="1010"/>
    <cellStyle name="常规 10 3 2 2 5" xfId="1011"/>
    <cellStyle name="Œ…‹æØ‚è [0.00]_Region Orders (2)" xfId="1012"/>
    <cellStyle name="常规 2 3 2 6 2 2 4" xfId="1013"/>
    <cellStyle name="常规 2 3 4 2 2 2 3 3" xfId="1014"/>
    <cellStyle name="常规 7 6 3 3 2" xfId="1015"/>
    <cellStyle name="常规 2 3 8 2 3 3" xfId="1016"/>
    <cellStyle name="常规 4 3 8" xfId="1017"/>
    <cellStyle name="百分比 5 2 2 2" xfId="1018"/>
    <cellStyle name="常规 2 2 2 3 2 2 2 2 4 2" xfId="1019"/>
    <cellStyle name="常规 2 3 6 2 2" xfId="1020"/>
    <cellStyle name="常规 10 5 5" xfId="1021"/>
    <cellStyle name="常规 12 3 2 3" xfId="1022"/>
    <cellStyle name="常规 14 5 2 2 3 2" xfId="1023"/>
    <cellStyle name="常规 13 6 2 2 5" xfId="1024"/>
    <cellStyle name="常规 15 3 2" xfId="1025"/>
    <cellStyle name="百分比 2 7 2" xfId="1026"/>
    <cellStyle name="常规 4 3 2 2 4" xfId="1027"/>
    <cellStyle name="常规 5 2 2 2 2 2" xfId="1028"/>
    <cellStyle name="常规 5 4 2 4" xfId="1029"/>
    <cellStyle name="Percent [2]" xfId="1030"/>
    <cellStyle name="常规 10 2 5 2" xfId="1031"/>
    <cellStyle name="常规 4 8 3 3 2 2" xfId="1032"/>
    <cellStyle name="常规 6 2 4 3 5 2" xfId="1033"/>
    <cellStyle name="常规 2 3 6 3 2 3 3" xfId="1034"/>
    <cellStyle name="百分比 2 4 2 2" xfId="1035"/>
    <cellStyle name="常规 4 2 2 2 3 2 2 5" xfId="1036"/>
    <cellStyle name="常规 6 4 3 2 2 5" xfId="1037"/>
    <cellStyle name="常规 2 3 2 3 2 3 2 2 3" xfId="1038"/>
    <cellStyle name="常规 2 3 2 2 2 2 2 2 5" xfId="1039"/>
    <cellStyle name="Percent_PICC package Sept2002 (V120021005)1" xfId="1040"/>
    <cellStyle name="常规 2 3 5 2 3 2 4 2" xfId="1041"/>
    <cellStyle name="Prefilled" xfId="1042"/>
    <cellStyle name="常规 5 2 3 3 2" xfId="1043"/>
    <cellStyle name="常规 2 3 2 3 2 3 5" xfId="1044"/>
    <cellStyle name="常规 11 2 2 3 3 2 2" xfId="1045"/>
    <cellStyle name="pricing" xfId="1046"/>
    <cellStyle name="常规 14 2 3 3 3" xfId="1047"/>
    <cellStyle name="常规 2 3 4 3 2 2 5" xfId="1048"/>
    <cellStyle name="常规 14 7 3 2" xfId="1049"/>
    <cellStyle name="RevList" xfId="1050"/>
    <cellStyle name="百分比 3 2 2 2" xfId="1051"/>
    <cellStyle name="常规 14 7 3 2 2" xfId="1052"/>
    <cellStyle name="RevList 2" xfId="1053"/>
    <cellStyle name="常规 3 2 5 5" xfId="1054"/>
    <cellStyle name="百分比 2 3 2 4" xfId="1055"/>
    <cellStyle name="百分比 3 2 2 2 2" xfId="1056"/>
    <cellStyle name="常规 11 5 2 4 2" xfId="1057"/>
    <cellStyle name="Sheet Head" xfId="1058"/>
    <cellStyle name="常规 8 4 5 2" xfId="1059"/>
    <cellStyle name="常规 13 2 2 2 3 2" xfId="1060"/>
    <cellStyle name="常规 2 8 3 2 2 2" xfId="1061"/>
    <cellStyle name="常规 4 2 4 2 5 2" xfId="1062"/>
    <cellStyle name="常规 4 6 2 5 2" xfId="1063"/>
    <cellStyle name="RowLevel_0" xfId="1064"/>
    <cellStyle name="常规 14 6 2 2" xfId="1065"/>
    <cellStyle name="常规 18" xfId="1066"/>
    <cellStyle name="常规 11 3 2 2" xfId="1067"/>
    <cellStyle name="常规 13 5 2 2 4" xfId="1068"/>
    <cellStyle name="style" xfId="1069"/>
    <cellStyle name="百分比 3 2 3 6" xfId="1070"/>
    <cellStyle name="常规 12 4 2 2 3" xfId="1071"/>
    <cellStyle name="常规 6 3 2 5 2" xfId="1072"/>
    <cellStyle name="style1" xfId="1073"/>
    <cellStyle name="百分比 2 3 2 3 2 2" xfId="1074"/>
    <cellStyle name="常规 3 2 2 3 3 3 2" xfId="1075"/>
    <cellStyle name="常规 13 3 2 2 2 5 2" xfId="1076"/>
    <cellStyle name="常规 14 3 3 2 2 3 2" xfId="1077"/>
    <cellStyle name="常规 3 2 2 3 4 2" xfId="1078"/>
    <cellStyle name="subhead" xfId="1079"/>
    <cellStyle name="常规 14 4 4 2 5" xfId="1080"/>
    <cellStyle name="常规 4 10 3 2 2" xfId="1081"/>
    <cellStyle name="Subtotal" xfId="1082"/>
    <cellStyle name="常规 7 2 2 2 2 3 2 2" xfId="1083"/>
    <cellStyle name="百分比 2 2 2 4" xfId="1084"/>
    <cellStyle name="常规 13 4 4 3 3" xfId="1085"/>
    <cellStyle name="常规 14 7 2 2 2" xfId="1086"/>
    <cellStyle name="常规 4 3 5 4 2 4" xfId="1087"/>
    <cellStyle name="常规 10 2 2 3 2" xfId="1088"/>
    <cellStyle name="常规 6 2 4 3 2 3 2" xfId="1089"/>
    <cellStyle name="百分比 2" xfId="1090"/>
    <cellStyle name="常规 2 5 2 2 3" xfId="1091"/>
    <cellStyle name="常规 11 2 5 3" xfId="1092"/>
    <cellStyle name="常规 10 2 2 3 2 2" xfId="1093"/>
    <cellStyle name="百分比 2 2" xfId="1094"/>
    <cellStyle name="常规 2 5 2 2 3 2" xfId="1095"/>
    <cellStyle name="百分比 3 4 2 3" xfId="1096"/>
    <cellStyle name="常规 6 2 2 4 2 2 2 2 2" xfId="1097"/>
    <cellStyle name="常规 10 2 3 2 3 3" xfId="1098"/>
    <cellStyle name="常规 13 7 3" xfId="1099"/>
    <cellStyle name="常规 3 2 2 3 2 2 4" xfId="1100"/>
    <cellStyle name="常规 3 3 2 4 2 2 2" xfId="1101"/>
    <cellStyle name="常规 10 2 2 3 2 2 2" xfId="1102"/>
    <cellStyle name="百分比 3 4 2 3 2" xfId="1103"/>
    <cellStyle name="常规 2 3 2 3 3 5" xfId="1104"/>
    <cellStyle name="常规 6 2 2 4 2 2 2 2 2 2" xfId="1105"/>
    <cellStyle name="百分比 2 2 2" xfId="1106"/>
    <cellStyle name="常规 2 5 2 2 3 2 2" xfId="1107"/>
    <cellStyle name="常规 10 2 2 3 2 2 2 2" xfId="1108"/>
    <cellStyle name="常规 2 3 2 3 3 5 2" xfId="1109"/>
    <cellStyle name="百分比 2 2 2 2" xfId="1110"/>
    <cellStyle name="常规 4 2 2 6 3 3" xfId="1111"/>
    <cellStyle name="常规 6 8 3 3" xfId="1112"/>
    <cellStyle name="常规 2 10 2 2 3" xfId="1113"/>
    <cellStyle name="百分比 2 2 2 2 2" xfId="1114"/>
    <cellStyle name="百分比 3 2 3 3 2 2" xfId="1115"/>
    <cellStyle name="常规 14 2 3 2 3" xfId="1116"/>
    <cellStyle name="常规 2 2 2 3 4 3 3" xfId="1117"/>
    <cellStyle name="常规 11 4 2 2 5" xfId="1118"/>
    <cellStyle name="常规 14 3 3 4" xfId="1119"/>
    <cellStyle name="常规 5 3 2 2 2 3 2" xfId="1120"/>
    <cellStyle name="百分比 2 2 2 2 2 2 3" xfId="1121"/>
    <cellStyle name="常规 2 3 2 2 3 2 3 3" xfId="1122"/>
    <cellStyle name="百分比 2 2 2 2 2 4 2" xfId="1123"/>
    <cellStyle name="百分比 3 2 3 2 2 2 2" xfId="1124"/>
    <cellStyle name="常规 14 2 2 2 3 2" xfId="1125"/>
    <cellStyle name="常规 2 8 2 2 2 4" xfId="1126"/>
    <cellStyle name="百分比 2 2 2 2 3" xfId="1127"/>
    <cellStyle name="常规 4 4 3 2 2" xfId="1128"/>
    <cellStyle name="常规 13 4 2 2 2 3 2" xfId="1129"/>
    <cellStyle name="常规 4 2 2 3 2 2" xfId="1130"/>
    <cellStyle name="常规 6 5 2 2" xfId="1131"/>
    <cellStyle name="常规 14 5 3 4 2" xfId="1132"/>
    <cellStyle name="百分比 2 2 2 2 3 2" xfId="1133"/>
    <cellStyle name="常规 3 4 2 2 2 4" xfId="1134"/>
    <cellStyle name="常规 4 4 3 2 2 2" xfId="1135"/>
    <cellStyle name="常规 13 4 2 2 2 3 2 2" xfId="1136"/>
    <cellStyle name="常规 4 2 2 3 2 2 2" xfId="1137"/>
    <cellStyle name="常规 6 5 2 2 2" xfId="1138"/>
    <cellStyle name="百分比 2 2 2 2 3 3" xfId="1139"/>
    <cellStyle name="常规 3 4 2 2 2 5" xfId="1140"/>
    <cellStyle name="常规 4 4 3 2 2 3" xfId="1141"/>
    <cellStyle name="常规 4 2 2 3 2 2 3" xfId="1142"/>
    <cellStyle name="常规 6 5 2 2 3" xfId="1143"/>
    <cellStyle name="常规 2 2 2 3 3 2 2 2" xfId="1144"/>
    <cellStyle name="常规 14 2 2 3 2" xfId="1145"/>
    <cellStyle name="百分比 2 2 2 2 4" xfId="1146"/>
    <cellStyle name="常规 4 4 3 2 3" xfId="1147"/>
    <cellStyle name="常规 13 4 2 2 2 3 3" xfId="1148"/>
    <cellStyle name="常规 4 2 2 3 2 3" xfId="1149"/>
    <cellStyle name="常规 6 5 2 3" xfId="1150"/>
    <cellStyle name="百分比 2 2 2 2 4 2" xfId="1151"/>
    <cellStyle name="常规 4 4 3 2 3 2" xfId="1152"/>
    <cellStyle name="常规 4 2 2 3 2 3 2" xfId="1153"/>
    <cellStyle name="常规 6 5 2 3 2" xfId="1154"/>
    <cellStyle name="常规 13 5 2 3" xfId="1155"/>
    <cellStyle name="百分比 2 2 3 2 5" xfId="1156"/>
    <cellStyle name="常规 13 4 2 2 2" xfId="1157"/>
    <cellStyle name="常规 4 4 4 2 4" xfId="1158"/>
    <cellStyle name="常规 4 2 2 4 2 4" xfId="1159"/>
    <cellStyle name="常规 6 6 2 4" xfId="1160"/>
    <cellStyle name="百分比 2 2 2 2 5" xfId="1161"/>
    <cellStyle name="常规 4 4 3 2 4" xfId="1162"/>
    <cellStyle name="常规 4 2 2 3 2 4" xfId="1163"/>
    <cellStyle name="常规 5 2 3 3 2 2" xfId="1164"/>
    <cellStyle name="常规 6 5 2 4" xfId="1165"/>
    <cellStyle name="百分比 2 4 2 2 2 2" xfId="1166"/>
    <cellStyle name="常规 2 2 2 3 2 5 2" xfId="1167"/>
    <cellStyle name="常规 3 2 3 3 2 3 2" xfId="1168"/>
    <cellStyle name="百分比 2 2 2 2 6" xfId="1169"/>
    <cellStyle name="常规 4 4 3 2 5" xfId="1170"/>
    <cellStyle name="常规 4 2 2 3 2 5" xfId="1171"/>
    <cellStyle name="常规 5 2 3 3 2 3" xfId="1172"/>
    <cellStyle name="常规 6 5 2 5" xfId="1173"/>
    <cellStyle name="百分比 2 2 2 3 2" xfId="1174"/>
    <cellStyle name="常规 13 4 4 3 2 2" xfId="1175"/>
    <cellStyle name="常规 2 3 2 2 2 3 2 3 2 3" xfId="1176"/>
    <cellStyle name="常规 2 3 5 2 4" xfId="1177"/>
    <cellStyle name="常规 11 3 3 2 2" xfId="1178"/>
    <cellStyle name="百分比 2 2 2 3 3" xfId="1179"/>
    <cellStyle name="常规 4 4 3 3 2" xfId="1180"/>
    <cellStyle name="常规 13 4 2 2 2 4 2" xfId="1181"/>
    <cellStyle name="常规 14 4 3 2 2 2 2" xfId="1182"/>
    <cellStyle name="常规 4 2 2 3 3 2" xfId="1183"/>
    <cellStyle name="常规 6 5 3 2" xfId="1184"/>
    <cellStyle name="常规 14 5 3 5 2" xfId="1185"/>
    <cellStyle name="百分比 2 2 2 4 2" xfId="1186"/>
    <cellStyle name="常规 14 7 2 2 2 2" xfId="1187"/>
    <cellStyle name="常规 8 2 6" xfId="1188"/>
    <cellStyle name="常规 4 3 5 4 2 4 2" xfId="1189"/>
    <cellStyle name="常规 10 5 3 2" xfId="1190"/>
    <cellStyle name="百分比 2 2 2 5" xfId="1191"/>
    <cellStyle name="常规 14 7 2 2 3" xfId="1192"/>
    <cellStyle name="常规 13 6 2 2 3 2" xfId="1193"/>
    <cellStyle name="常规 4 3 5 4 2 5" xfId="1194"/>
    <cellStyle name="常规 11 2 6 2" xfId="1195"/>
    <cellStyle name="常规 2 4 4 2 2 2" xfId="1196"/>
    <cellStyle name="百分比 3 4 3 2" xfId="1197"/>
    <cellStyle name="百分比 2 2 2 6" xfId="1198"/>
    <cellStyle name="常规 10 5 3 3" xfId="1199"/>
    <cellStyle name="常规 14 3 2 2 2 4 2" xfId="1200"/>
    <cellStyle name="常规 11 2 4 2 3 2" xfId="1201"/>
    <cellStyle name="百分比 4 2 2 5 2" xfId="1202"/>
    <cellStyle name="常规 13 7 4" xfId="1203"/>
    <cellStyle name="常规 3 2 2 3 2 2 5" xfId="1204"/>
    <cellStyle name="常规 8 3 2 2 4" xfId="1205"/>
    <cellStyle name="常规 2 3 2 2 2 6 2" xfId="1206"/>
    <cellStyle name="常规 4 3 4 2 2 2 2" xfId="1207"/>
    <cellStyle name="常规 10 2 2 3 2 2 3" xfId="1208"/>
    <cellStyle name="常规 5 6 2 2 2 2" xfId="1209"/>
    <cellStyle name="常规 2 3 2 3 3 6" xfId="1210"/>
    <cellStyle name="常规 4 3 4 3 3 2" xfId="1211"/>
    <cellStyle name="常规 5 6 3 3 2" xfId="1212"/>
    <cellStyle name="百分比 2 2 3" xfId="1213"/>
    <cellStyle name="百分比 2 2 3 2" xfId="1214"/>
    <cellStyle name="百分比 2 2 3 2 2" xfId="1215"/>
    <cellStyle name="常规 2 3 5 8" xfId="1216"/>
    <cellStyle name="常规 12 2 2 3 2 2" xfId="1217"/>
    <cellStyle name="百分比 2 2 3 2 2 3" xfId="1218"/>
    <cellStyle name="常规 6 2 2" xfId="1219"/>
    <cellStyle name="常规 14 3 2 2 2" xfId="1220"/>
    <cellStyle name="常规 5 3 4 2 4" xfId="1221"/>
    <cellStyle name="百分比 2 2 3 2 3" xfId="1222"/>
    <cellStyle name="常规 4 4 4 2 2" xfId="1223"/>
    <cellStyle name="常规 4 2 2 4 2 2" xfId="1224"/>
    <cellStyle name="常规 6 6 2 2" xfId="1225"/>
    <cellStyle name="百分比 2 2 3 2 4" xfId="1226"/>
    <cellStyle name="常规 4 4 4 2 3" xfId="1227"/>
    <cellStyle name="常规 4 2 2 4 2 3" xfId="1228"/>
    <cellStyle name="常规 6 6 2 3" xfId="1229"/>
    <cellStyle name="百分比 2 2 3 2 4 2" xfId="1230"/>
    <cellStyle name="常规 4 2 2 4 2 3 2" xfId="1231"/>
    <cellStyle name="常规 6 6 2 3 2" xfId="1232"/>
    <cellStyle name="常规 14 5 2 3" xfId="1233"/>
    <cellStyle name="常规 2 3 6 3 2 2 2 2" xfId="1234"/>
    <cellStyle name="常规 4 6 2 3 2 5" xfId="1235"/>
    <cellStyle name="百分比 2 2 3 3" xfId="1236"/>
    <cellStyle name="常规 13 4 4 4 2" xfId="1237"/>
    <cellStyle name="常规 2 3 6 3 2 2 2 2 2" xfId="1238"/>
    <cellStyle name="百分比 2 2 3 3 2" xfId="1239"/>
    <cellStyle name="常规 2 3 6 2 3" xfId="1240"/>
    <cellStyle name="百分比 5 2 2 3" xfId="1241"/>
    <cellStyle name="常规 4 3 9" xfId="1242"/>
    <cellStyle name="百分比 2 2 3 3 2 2" xfId="1243"/>
    <cellStyle name="常规 2 3 6 2 3 2" xfId="1244"/>
    <cellStyle name="百分比 5 2 2 3 2" xfId="1245"/>
    <cellStyle name="常规 4 3 9 2" xfId="1246"/>
    <cellStyle name="常规 2 3 2 4 2 2 3" xfId="1247"/>
    <cellStyle name="常规 2 2 2 3 2 2 5" xfId="1248"/>
    <cellStyle name="常规 2 3 6 2 4" xfId="1249"/>
    <cellStyle name="常规 11 3 4 2 2" xfId="1250"/>
    <cellStyle name="百分比 5 2 2 4" xfId="1251"/>
    <cellStyle name="百分比 2 2 3 3 3" xfId="1252"/>
    <cellStyle name="常规 4 4 4 3 2" xfId="1253"/>
    <cellStyle name="常规 14 4 3 2 3 2 2" xfId="1254"/>
    <cellStyle name="常规 4 2 2 4 3 2" xfId="1255"/>
    <cellStyle name="常规 6 6 3 2" xfId="1256"/>
    <cellStyle name="常规 2 3 6 3 2 2 2 3" xfId="1257"/>
    <cellStyle name="常规 7 2 2 2 2 3 3 2" xfId="1258"/>
    <cellStyle name="百分比 2 2 3 4" xfId="1259"/>
    <cellStyle name="常规 2 3 3 2 2 2 3" xfId="1260"/>
    <cellStyle name="常规 2 3 2 2 2 3 3 2 2 2 2" xfId="1261"/>
    <cellStyle name="常规 11 2 7 2" xfId="1262"/>
    <cellStyle name="常规 2 4 4 2 3 2" xfId="1263"/>
    <cellStyle name="常规 2 2 5" xfId="1264"/>
    <cellStyle name="常规 2 2 3 4 2 4" xfId="1265"/>
    <cellStyle name="百分比 3 4 4 2" xfId="1266"/>
    <cellStyle name="常规 12 3 2 2 3" xfId="1267"/>
    <cellStyle name="常规 3 3 4 2 5" xfId="1268"/>
    <cellStyle name="常规 2 3 2 2 2 4 2 2 2 4" xfId="1269"/>
    <cellStyle name="常规 6 2 2 5 2" xfId="1270"/>
    <cellStyle name="百分比 2 2 3 6" xfId="1271"/>
    <cellStyle name="常规 14 3 2 2 2 5 2" xfId="1272"/>
    <cellStyle name="常规 2 3 2 3 3 7" xfId="1273"/>
    <cellStyle name="常规 3 2 3 2 2" xfId="1274"/>
    <cellStyle name="百分比 2 2 4" xfId="1275"/>
    <cellStyle name="常规 2 6 2 3 3 2 2" xfId="1276"/>
    <cellStyle name="常规 8 3 2 2 5" xfId="1277"/>
    <cellStyle name="常规 2 3 2 2 2 6 3" xfId="1278"/>
    <cellStyle name="常规 4 3 4 2 2 2 3" xfId="1279"/>
    <cellStyle name="常规 5 6 2 2 2 3" xfId="1280"/>
    <cellStyle name="常规 18 5 2" xfId="1281"/>
    <cellStyle name="常规 11 3 2 2 5 2" xfId="1282"/>
    <cellStyle name="常规 13 3 3 4 2" xfId="1283"/>
    <cellStyle name="常规 4 3 5 4 4" xfId="1284"/>
    <cellStyle name="常规 2 2 2 2 2 4" xfId="1285"/>
    <cellStyle name="常规 3 2 3 2 2 2" xfId="1286"/>
    <cellStyle name="百分比 2 2 4 2" xfId="1287"/>
    <cellStyle name="常规 10 3" xfId="1288"/>
    <cellStyle name="常规 6 2 4 4" xfId="1289"/>
    <cellStyle name="常规 2 3 2 3 6" xfId="1290"/>
    <cellStyle name="常规 2 2 2 2 2 4 2" xfId="1291"/>
    <cellStyle name="常规 3 2 3 2 2 2 2" xfId="1292"/>
    <cellStyle name="百分比 2 2 4 2 2" xfId="1293"/>
    <cellStyle name="常规 10 2 4 2 2" xfId="1294"/>
    <cellStyle name="常规 2 3 6 3 2 2 3 2" xfId="1295"/>
    <cellStyle name="常规 2 2 2 2 2 5" xfId="1296"/>
    <cellStyle name="常规 3 2 3 2 2 3" xfId="1297"/>
    <cellStyle name="百分比 2 2 4 3" xfId="1298"/>
    <cellStyle name="常规 13 4 4 5 2" xfId="1299"/>
    <cellStyle name="百分比 2 2 5" xfId="1300"/>
    <cellStyle name="常规 2 2 2 2 3 4" xfId="1301"/>
    <cellStyle name="常规 3 2 3 2 3 2" xfId="1302"/>
    <cellStyle name="百分比 2 2 5 2" xfId="1303"/>
    <cellStyle name="百分比 2 2 6" xfId="1304"/>
    <cellStyle name="常规 14 5 3 2 5" xfId="1305"/>
    <cellStyle name="常规 2 2 2 2 4 4" xfId="1306"/>
    <cellStyle name="常规 3 2 3 2 4 2" xfId="1307"/>
    <cellStyle name="百分比 2 2 6 2" xfId="1308"/>
    <cellStyle name="常规 2 2 2 3 2 4" xfId="1309"/>
    <cellStyle name="常规 13 3 2 3 2 3 2" xfId="1310"/>
    <cellStyle name="常规 3 2 3 3 2 2" xfId="1311"/>
    <cellStyle name="百分比 2 3 4 2" xfId="1312"/>
    <cellStyle name="百分比 2 2 7" xfId="1313"/>
    <cellStyle name="常规 10 2 2 3 2 3" xfId="1314"/>
    <cellStyle name="百分比 2 3" xfId="1315"/>
    <cellStyle name="常规 2 5 2 2 3 3" xfId="1316"/>
    <cellStyle name="百分比 3 4 2 4" xfId="1317"/>
    <cellStyle name="百分比 3 3 3 2 2" xfId="1318"/>
    <cellStyle name="常规 2 3 2 8 2" xfId="1319"/>
    <cellStyle name="常规 3 3 2 4 2 3" xfId="1320"/>
    <cellStyle name="常规 2 14" xfId="1321"/>
    <cellStyle name="常规 10 2 2 3 2 3 2" xfId="1322"/>
    <cellStyle name="常规 2 3 2 3 4 5" xfId="1323"/>
    <cellStyle name="百分比 3 4 2 4 2" xfId="1324"/>
    <cellStyle name="百分比 2 3 2" xfId="1325"/>
    <cellStyle name="百分比 2 3 2 2" xfId="1326"/>
    <cellStyle name="百分比 2 3 2 2 2 2" xfId="1327"/>
    <cellStyle name="常规 3 2 2 3 2 3 2" xfId="1328"/>
    <cellStyle name="常规 2 2 4 3 2 4" xfId="1329"/>
    <cellStyle name="常规 6 2 4 2 3" xfId="1330"/>
    <cellStyle name="百分比 4 3 4 2" xfId="1331"/>
    <cellStyle name="常规 10 2 3 2 4 2" xfId="1332"/>
    <cellStyle name="百分比 2 3 2 2 2 3" xfId="1333"/>
    <cellStyle name="常规 13 8 2" xfId="1334"/>
    <cellStyle name="常规 3 2 2 3 2 3 3" xfId="1335"/>
    <cellStyle name="常规 7 5 2 2 2" xfId="1336"/>
    <cellStyle name="常规 3 2 2 3 2 4 2" xfId="1337"/>
    <cellStyle name="常规 4 2 3 3 2 2 2" xfId="1338"/>
    <cellStyle name="百分比 2 3 2 2 3 2" xfId="1339"/>
    <cellStyle name="常规 3 5 2 2 2 4" xfId="1340"/>
    <cellStyle name="常规 4 5 3 2 2 2" xfId="1341"/>
    <cellStyle name="常规 10 2 3" xfId="1342"/>
    <cellStyle name="常规 6 2 4 3 3" xfId="1343"/>
    <cellStyle name="百分比 4 3 5 2" xfId="1344"/>
    <cellStyle name="常规 7 5 2 3" xfId="1345"/>
    <cellStyle name="常规 3 2 2 3 2 5" xfId="1346"/>
    <cellStyle name="常规 4 2 3 3 2 3" xfId="1347"/>
    <cellStyle name="百分比 2 3 2 2 4" xfId="1348"/>
    <cellStyle name="常规 4 5 3 2 3" xfId="1349"/>
    <cellStyle name="常规 2 2 3 2 6 2" xfId="1350"/>
    <cellStyle name="常规 12 2 3 3 2" xfId="1351"/>
    <cellStyle name="百分比 4 3 6" xfId="1352"/>
    <cellStyle name="常规 7 5 2 4" xfId="1353"/>
    <cellStyle name="常规 3 2 2 3 2 6" xfId="1354"/>
    <cellStyle name="常规 4 2 3 3 2 4" xfId="1355"/>
    <cellStyle name="百分比 2 3 2 2 5" xfId="1356"/>
    <cellStyle name="常规 4 5 3 2 4" xfId="1357"/>
    <cellStyle name="常规 12 2 3 3 3" xfId="1358"/>
    <cellStyle name="百分比 2 3 2 3" xfId="1359"/>
    <cellStyle name="百分比 2 3 2 3 2" xfId="1360"/>
    <cellStyle name="常规 14 3 3 2 2 2 3" xfId="1361"/>
    <cellStyle name="常规 3 2 2 3 3 3" xfId="1362"/>
    <cellStyle name="常规 11 4 3 2 2" xfId="1363"/>
    <cellStyle name="常规 7 5 3 2" xfId="1364"/>
    <cellStyle name="常规 13 4 2 3 2 4 2" xfId="1365"/>
    <cellStyle name="常规 3 2 2 3 3 4" xfId="1366"/>
    <cellStyle name="常规 4 2 3 3 3 2" xfId="1367"/>
    <cellStyle name="百分比 2 3 2 3 3" xfId="1368"/>
    <cellStyle name="常规 4 5 3 3 2" xfId="1369"/>
    <cellStyle name="常规 17 2 4" xfId="1370"/>
    <cellStyle name="常规 11 2 2 2 2 2 2" xfId="1371"/>
    <cellStyle name="常规 7 2 2 4 3" xfId="1372"/>
    <cellStyle name="百分比 2 3 2 5 2" xfId="1373"/>
    <cellStyle name="百分比 3 2 2 2 3 2" xfId="1374"/>
    <cellStyle name="常规 4 4 2 2 2 4" xfId="1375"/>
    <cellStyle name="常规 5 4 3 2 2 2" xfId="1376"/>
    <cellStyle name="常规 4 2 2 2 2 2 4" xfId="1377"/>
    <cellStyle name="常规 4 3 2 3 2 2 2" xfId="1378"/>
    <cellStyle name="常规 6 4 2 2 4" xfId="1379"/>
    <cellStyle name="常规 11 2 2 2 2 3" xfId="1380"/>
    <cellStyle name="常规 6 2 3 4 2" xfId="1381"/>
    <cellStyle name="百分比 2 3 2 6" xfId="1382"/>
    <cellStyle name="常规 4 3 2 3 2 3" xfId="1383"/>
    <cellStyle name="百分比 3 2 2 2 4" xfId="1384"/>
    <cellStyle name="常规 5 4 3 2 3" xfId="1385"/>
    <cellStyle name="百分比 2 3 4" xfId="1386"/>
    <cellStyle name="常规 13 3 2 3 2 3" xfId="1387"/>
    <cellStyle name="常规 3 2 3 3 2" xfId="1388"/>
    <cellStyle name="常规 2 3 2 3 4 3 2 2" xfId="1389"/>
    <cellStyle name="常规 13 3 3 5 2" xfId="1390"/>
    <cellStyle name="百分比 2 3 6" xfId="1391"/>
    <cellStyle name="常规 13 3 2 3 2 5" xfId="1392"/>
    <cellStyle name="常规 3 2 3 3 4" xfId="1393"/>
    <cellStyle name="常规 3 2 2 2 2 2 2 3 2" xfId="1394"/>
    <cellStyle name="常规 2 2 2 4 3 2 2 3" xfId="1395"/>
    <cellStyle name="常规 15 2 2 3 3" xfId="1396"/>
    <cellStyle name="常规 10 2 5" xfId="1397"/>
    <cellStyle name="常规 4 8 3 3 2" xfId="1398"/>
    <cellStyle name="常规 6 2 4 3 5" xfId="1399"/>
    <cellStyle name="常规 10 2 2 3 2 4 2" xfId="1400"/>
    <cellStyle name="常规 2 3 2 3 5 5" xfId="1401"/>
    <cellStyle name="百分比 2 4 2" xfId="1402"/>
    <cellStyle name="常规 10 2 5 2 2" xfId="1403"/>
    <cellStyle name="百分比 2 4 2 2 2" xfId="1404"/>
    <cellStyle name="常规 2 2 2 3 2 5" xfId="1405"/>
    <cellStyle name="常规 3 2 3 3 2 3" xfId="1406"/>
    <cellStyle name="常规 2 2 2 3 3 5" xfId="1407"/>
    <cellStyle name="百分比 2 4 2 3 2" xfId="1408"/>
    <cellStyle name="百分比 2 4 2 4" xfId="1409"/>
    <cellStyle name="常规 2 2 2 8 2" xfId="1410"/>
    <cellStyle name="百分比 3 2 3 2 2" xfId="1411"/>
    <cellStyle name="常规 2 2 4 3 4 2" xfId="1412"/>
    <cellStyle name="常规 11 2 2 3 2 2" xfId="1413"/>
    <cellStyle name="百分比 2 4 2 5" xfId="1414"/>
    <cellStyle name="常规 4 3 2 4 2 2" xfId="1415"/>
    <cellStyle name="百分比 3 2 3 2 3" xfId="1416"/>
    <cellStyle name="常规 5 4 4 2 2" xfId="1417"/>
    <cellStyle name="百分比 2 4 3 2 2" xfId="1418"/>
    <cellStyle name="常规 2 2 2 4 2 5" xfId="1419"/>
    <cellStyle name="常规 3 2 3 4 2 3" xfId="1420"/>
    <cellStyle name="百分比 2 4 3 3" xfId="1421"/>
    <cellStyle name="常规 10 2 7" xfId="1422"/>
    <cellStyle name="常规 2 4 3 2 3" xfId="1423"/>
    <cellStyle name="百分比 2 4 4" xfId="1424"/>
    <cellStyle name="常规 13 3 2 3 3 3" xfId="1425"/>
    <cellStyle name="常规 3 2 3 4 2" xfId="1426"/>
    <cellStyle name="常规 7 2 2 6 2 3" xfId="1427"/>
    <cellStyle name="常规 12 2 2 2 3" xfId="1428"/>
    <cellStyle name="常规 3 2 4 2 5" xfId="1429"/>
    <cellStyle name="百分比 3 2 7" xfId="1430"/>
    <cellStyle name="常规 4 3 5 2 2 2 2 4" xfId="1431"/>
    <cellStyle name="常规 10 2 7 2" xfId="1432"/>
    <cellStyle name="常规 2 4 3 2 3 2" xfId="1433"/>
    <cellStyle name="常规 2 2 2 4 2 4" xfId="1434"/>
    <cellStyle name="常规 3 2 3 4 2 2" xfId="1435"/>
    <cellStyle name="百分比 2 4 4 2" xfId="1436"/>
    <cellStyle name="常规 5 4 3 3 2 2 5" xfId="1437"/>
    <cellStyle name="常规 10 2 2 3 2 5" xfId="1438"/>
    <cellStyle name="常规 6 3 4 4 2" xfId="1439"/>
    <cellStyle name="百分比 2 5" xfId="1440"/>
    <cellStyle name="常规 13 2 4 3 2 2" xfId="1441"/>
    <cellStyle name="常规 10 3 5" xfId="1442"/>
    <cellStyle name="常规 4 8 3 4 2" xfId="1443"/>
    <cellStyle name="常规 2 3 2 3 6 5" xfId="1444"/>
    <cellStyle name="百分比 2 5 2" xfId="1445"/>
    <cellStyle name="常规 14 4 2 2 4" xfId="1446"/>
    <cellStyle name="常规 5 4 4 2 6" xfId="1447"/>
    <cellStyle name="常规 2 3 2 3 5 2 2 4" xfId="1448"/>
    <cellStyle name="常规 10 3 5 2" xfId="1449"/>
    <cellStyle name="常规 2 3 2 2 2 4 3 5" xfId="1450"/>
    <cellStyle name="常规 13 3 3 2 2 5" xfId="1451"/>
    <cellStyle name="常规 14 3 4 2 2 3" xfId="1452"/>
    <cellStyle name="常规 3 3 2 3 4" xfId="1453"/>
    <cellStyle name="百分比 2 5 2 2" xfId="1454"/>
    <cellStyle name="常规 10 2 2 2 4" xfId="1455"/>
    <cellStyle name="常规 2 3 2 2 3 2 2 2 2 3" xfId="1456"/>
    <cellStyle name="常规 14 4 2 2 4 2" xfId="1457"/>
    <cellStyle name="常规 5 4 4 2 6 2" xfId="1458"/>
    <cellStyle name="常规 2 4 3 3 2" xfId="1459"/>
    <cellStyle name="常规 10 3 6" xfId="1460"/>
    <cellStyle name="常规 5 4 3 2 4 2 2" xfId="1461"/>
    <cellStyle name="百分比 2 5 3" xfId="1462"/>
    <cellStyle name="常规 13 3 2 3 4 2" xfId="1463"/>
    <cellStyle name="常规 6 2 3 4 3 2 2" xfId="1464"/>
    <cellStyle name="常规 7 2 2 6 3 2" xfId="1465"/>
    <cellStyle name="常规 4 3 4 2 2 5 2" xfId="1466"/>
    <cellStyle name="常规 14 4 2 2 5" xfId="1467"/>
    <cellStyle name="常规 5 6 2 2 5 2" xfId="1468"/>
    <cellStyle name="常规 7 6 2 3 2" xfId="1469"/>
    <cellStyle name="常规 15 2" xfId="1470"/>
    <cellStyle name="百分比 2 6" xfId="1471"/>
    <cellStyle name="常规 4 2 3 4 2 3 2" xfId="1472"/>
    <cellStyle name="常规 4 5 4 2 3 2" xfId="1473"/>
    <cellStyle name="常规 2 3 6 2" xfId="1474"/>
    <cellStyle name="常规 2 2 2 3 2 2 2 2 4" xfId="1475"/>
    <cellStyle name="百分比 5 2 2" xfId="1476"/>
    <cellStyle name="常规 2 3 2 6 3 5" xfId="1477"/>
    <cellStyle name="常规 12 2 2 2 2 2 2 2" xfId="1478"/>
    <cellStyle name="常规 4 8 3 6" xfId="1479"/>
    <cellStyle name="常规 6 2 2 6 3 2" xfId="1480"/>
    <cellStyle name="常规 14 5 2 2 3" xfId="1481"/>
    <cellStyle name="常规 2 3 2 3 2 2 2 3 2" xfId="1482"/>
    <cellStyle name="常规 15 3" xfId="1483"/>
    <cellStyle name="百分比 2 7" xfId="1484"/>
    <cellStyle name="常规 5 2 2 2 2" xfId="1485"/>
    <cellStyle name="常规 2 3 6 3" xfId="1486"/>
    <cellStyle name="常规 2 2 2 3 2 2 2 2 5" xfId="1487"/>
    <cellStyle name="百分比 5 2 3" xfId="1488"/>
    <cellStyle name="常规 13 3 2 2 3 2 2" xfId="1489"/>
    <cellStyle name="常规 7 2 2 5 2 2 2" xfId="1490"/>
    <cellStyle name="常规 15 4" xfId="1491"/>
    <cellStyle name="百分比 2 8" xfId="1492"/>
    <cellStyle name="常规 5 2 2 2 3" xfId="1493"/>
    <cellStyle name="常规 2 3 2 2 3 2 2 2 3 2" xfId="1494"/>
    <cellStyle name="常规 10 2 2 3 3" xfId="1495"/>
    <cellStyle name="百分比 3" xfId="1496"/>
    <cellStyle name="常规 2 5 2 2 4" xfId="1497"/>
    <cellStyle name="常规 10 2 2 3 3 2" xfId="1498"/>
    <cellStyle name="百分比 3 2" xfId="1499"/>
    <cellStyle name="常规 2 5 2 2 4 2" xfId="1500"/>
    <cellStyle name="百分比 3 4 3 3" xfId="1501"/>
    <cellStyle name="常规 10 2 2 3 3 2 2" xfId="1502"/>
    <cellStyle name="常规 2 3 2 4 3 5" xfId="1503"/>
    <cellStyle name="百分比 3 2 2" xfId="1504"/>
    <cellStyle name="常规 2 3 5 2 3 2 4" xfId="1505"/>
    <cellStyle name="常规 5 2 3 3" xfId="1506"/>
    <cellStyle name="常规 2 3 2 3 2 2 3 4" xfId="1507"/>
    <cellStyle name="百分比 3 2 2 2 2 2 2 2" xfId="1508"/>
    <cellStyle name="百分比 4 3 3 2 2" xfId="1509"/>
    <cellStyle name="百分比 3 2 2 2 2 3" xfId="1510"/>
    <cellStyle name="百分比 3 2 2 2 2 4" xfId="1511"/>
    <cellStyle name="常规 14 4 4 2" xfId="1512"/>
    <cellStyle name="百分比 3 2 2 2 2 4 2" xfId="1513"/>
    <cellStyle name="常规 14 4 4 2 2" xfId="1514"/>
    <cellStyle name="常规 5 4 6 2 4" xfId="1515"/>
    <cellStyle name="百分比 3 2 2 2 2 5" xfId="1516"/>
    <cellStyle name="常规 14 4 4 3" xfId="1517"/>
    <cellStyle name="常规 17 2 5" xfId="1518"/>
    <cellStyle name="常规 11 2 2 2 2 2 3" xfId="1519"/>
    <cellStyle name="常规 7 2 2 4 4" xfId="1520"/>
    <cellStyle name="百分比 3 2 2 2 3 3" xfId="1521"/>
    <cellStyle name="常规 4 4 2 2 2 5" xfId="1522"/>
    <cellStyle name="常规 5 4 3 2 2 3" xfId="1523"/>
    <cellStyle name="常规 4 2 2 2 2 2 5" xfId="1524"/>
    <cellStyle name="常规 4 3 2 3 2 2 3" xfId="1525"/>
    <cellStyle name="常规 6 4 2 2 5" xfId="1526"/>
    <cellStyle name="常规 11 2 2 2 2 3 2" xfId="1527"/>
    <cellStyle name="常规 13 3 2 2 4" xfId="1528"/>
    <cellStyle name="常规 4 3 4 2 6" xfId="1529"/>
    <cellStyle name="常规 5 2 2 4 2 4" xfId="1530"/>
    <cellStyle name="常规 6 2 3 4 2 2" xfId="1531"/>
    <cellStyle name="常规 7 2 2 5 3" xfId="1532"/>
    <cellStyle name="百分比 3 2 2 2 4 2" xfId="1533"/>
    <cellStyle name="常规 5 4 3 2 3 2" xfId="1534"/>
    <cellStyle name="常规 2 4 2 3" xfId="1535"/>
    <cellStyle name="常规 4 2 2 2 2 3 4" xfId="1536"/>
    <cellStyle name="常规 4 3 2 3 2 3 2" xfId="1537"/>
    <cellStyle name="常规 6 4 2 3 4" xfId="1538"/>
    <cellStyle name="常规 11 2 2 2 2 5" xfId="1539"/>
    <cellStyle name="常规 12 2 3 2 2 3" xfId="1540"/>
    <cellStyle name="常规 6 2 3 4 4" xfId="1541"/>
    <cellStyle name="常规 4 3 2 3 2 5" xfId="1542"/>
    <cellStyle name="百分比 3 2 2 2 6" xfId="1543"/>
    <cellStyle name="常规 5 4 3 2 5" xfId="1544"/>
    <cellStyle name="百分比 3 2 2 3" xfId="1545"/>
    <cellStyle name="百分比 3 2 2 3 2" xfId="1546"/>
    <cellStyle name="百分比 3 2 2 3 2 2" xfId="1547"/>
    <cellStyle name="常规 13 3 7" xfId="1548"/>
    <cellStyle name="常规 2 2 4 2 5 2" xfId="1549"/>
    <cellStyle name="常规 11 2 2 2 3 2" xfId="1550"/>
    <cellStyle name="常规 12 3 3 2 2" xfId="1551"/>
    <cellStyle name="常规 3 3 5 2 4" xfId="1552"/>
    <cellStyle name="常规 13 4 3 2 2 4 2" xfId="1553"/>
    <cellStyle name="常规 14 4 4 2 2 2 2" xfId="1554"/>
    <cellStyle name="常规 4 3 2 3 3 2" xfId="1555"/>
    <cellStyle name="百分比 3 2 2 3 3" xfId="1556"/>
    <cellStyle name="常规 5 4 3 3 2" xfId="1557"/>
    <cellStyle name="常规 11 5 3 2" xfId="1558"/>
    <cellStyle name="百分比 3 2 2 5" xfId="1559"/>
    <cellStyle name="百分比 3 2 2 6" xfId="1560"/>
    <cellStyle name="常规 11 5 3 3" xfId="1561"/>
    <cellStyle name="常规 14 3 2 3 2 4 2" xfId="1562"/>
    <cellStyle name="百分比 3 2 3" xfId="1563"/>
    <cellStyle name="常规 11 2 2 3 2 2 2" xfId="1564"/>
    <cellStyle name="百分比 3 2 3 2 3 2" xfId="1565"/>
    <cellStyle name="常规 4 4 3 2 2 4" xfId="1566"/>
    <cellStyle name="常规 5 4 4 2 2 2" xfId="1567"/>
    <cellStyle name="常规 4 2 2 3 2 2 4" xfId="1568"/>
    <cellStyle name="常规 4 3 2 4 2 2 2" xfId="1569"/>
    <cellStyle name="常规 6 5 2 2 4" xfId="1570"/>
    <cellStyle name="常规 2 2 2 3 3 2 2 3" xfId="1571"/>
    <cellStyle name="常规 14 2 2 3 3" xfId="1572"/>
    <cellStyle name="常规 11 2 2 3 2 3" xfId="1573"/>
    <cellStyle name="常规 10 3 2" xfId="1574"/>
    <cellStyle name="常规 6 2 4 4 2" xfId="1575"/>
    <cellStyle name="常规 4 3 2 4 2 3" xfId="1576"/>
    <cellStyle name="百分比 3 2 3 2 4" xfId="1577"/>
    <cellStyle name="常规 5 4 4 2 3" xfId="1578"/>
    <cellStyle name="常规 11 2 2 3 2 3 2" xfId="1579"/>
    <cellStyle name="常规 13 4 2 2 4" xfId="1580"/>
    <cellStyle name="常规 10 3 2 2" xfId="1581"/>
    <cellStyle name="常规 6 2 4 4 2 2" xfId="1582"/>
    <cellStyle name="常规 3 4 2 3" xfId="1583"/>
    <cellStyle name="常规 4 2 2 3 2 3 4" xfId="1584"/>
    <cellStyle name="百分比 3 2 3 2 4 2" xfId="1585"/>
    <cellStyle name="常规 5 4 4 2 3 2" xfId="1586"/>
    <cellStyle name="常规 2 2 2 3 3 2 3 3" xfId="1587"/>
    <cellStyle name="常规 14 2 2 4 3" xfId="1588"/>
    <cellStyle name="常规 2 3 2 3 6 2 2" xfId="1589"/>
    <cellStyle name="常规 13 5 2 5" xfId="1590"/>
    <cellStyle name="常规 3 2 3 2 2 2 2 2 2" xfId="1591"/>
    <cellStyle name="常规 2 2 2 9 2" xfId="1592"/>
    <cellStyle name="百分比 3 2 3 3 2" xfId="1593"/>
    <cellStyle name="常规 2 2 4 3 5 2" xfId="1594"/>
    <cellStyle name="常规 11 2 2 3 3 2" xfId="1595"/>
    <cellStyle name="常规 3 3 6 2 4" xfId="1596"/>
    <cellStyle name="常规 4 3 2 4 3 2" xfId="1597"/>
    <cellStyle name="百分比 3 2 3 3 3" xfId="1598"/>
    <cellStyle name="常规 5 4 4 3 2" xfId="1599"/>
    <cellStyle name="百分比 3 2 3 4 2" xfId="1600"/>
    <cellStyle name="常规 11 5 4 2" xfId="1601"/>
    <cellStyle name="百分比 3 2 3 5" xfId="1602"/>
    <cellStyle name="常规 12 4 2 2 2" xfId="1603"/>
    <cellStyle name="常规 3 4 4 2 4" xfId="1604"/>
    <cellStyle name="百分比 3 2 4" xfId="1605"/>
    <cellStyle name="常规 13 3 4 4 2" xfId="1606"/>
    <cellStyle name="公司标准表 2" xfId="1607"/>
    <cellStyle name="常规 2 2 3 8" xfId="1608"/>
    <cellStyle name="百分比 3 2 4 2" xfId="1609"/>
    <cellStyle name="常规 2 2 3 2 2 4" xfId="1610"/>
    <cellStyle name="常规 3 2 4 2 2 2" xfId="1611"/>
    <cellStyle name="常规 10 2 2 2 6" xfId="1612"/>
    <cellStyle name="常规 2 2 3 2 2 4 2" xfId="1613"/>
    <cellStyle name="常规 3 2 4 2 2 2 2" xfId="1614"/>
    <cellStyle name="百分比 3 2 4 2 2" xfId="1615"/>
    <cellStyle name="常规 9 3 2 2 4 2" xfId="1616"/>
    <cellStyle name="常规 4 3 5 2 2 2 2 2" xfId="1617"/>
    <cellStyle name="百分比 3 2 5" xfId="1618"/>
    <cellStyle name="常规 5 7 2 2 2 2 2" xfId="1619"/>
    <cellStyle name="常规 14 6 2 3 2" xfId="1620"/>
    <cellStyle name="常规 3 2 4 2 3" xfId="1621"/>
    <cellStyle name="常规 14 6 2 3 2 2" xfId="1622"/>
    <cellStyle name="常规 2 2 3 2 3 4" xfId="1623"/>
    <cellStyle name="常规 3 2 4 2 3 2" xfId="1624"/>
    <cellStyle name="百分比 3 2 5 2" xfId="1625"/>
    <cellStyle name="常规 4 3 5 2 2 2 2 2 2" xfId="1626"/>
    <cellStyle name="常规 10 2 2 3 3 3" xfId="1627"/>
    <cellStyle name="百分比 3 3" xfId="1628"/>
    <cellStyle name="常规 10 2 2 2 3 2 2" xfId="1629"/>
    <cellStyle name="常规 8 2 2 2 2 2 2" xfId="1630"/>
    <cellStyle name="常规 2 3 2 4 4 5" xfId="1631"/>
    <cellStyle name="百分比 3 3 2" xfId="1632"/>
    <cellStyle name="百分比 3 3 2 2" xfId="1633"/>
    <cellStyle name="常规 10 2 2 2 2 3" xfId="1634"/>
    <cellStyle name="百分比 3 3 2 4" xfId="1635"/>
    <cellStyle name="百分比 3 3 2 2 2" xfId="1636"/>
    <cellStyle name="常规 3 3 2 3 2 3" xfId="1637"/>
    <cellStyle name="常规 10 2 2 2 2 3 2 2" xfId="1638"/>
    <cellStyle name="常规 9 2 4 5" xfId="1639"/>
    <cellStyle name="常规 2 3 3 2 3 2 5" xfId="1640"/>
    <cellStyle name="百分比 3 3 2 2 2 2 2" xfId="1641"/>
    <cellStyle name="常规 4 9 5 2" xfId="1642"/>
    <cellStyle name="常规 11 2 3 2 2 2 2" xfId="1643"/>
    <cellStyle name="常规 10 2 2 2 2 4 2" xfId="1644"/>
    <cellStyle name="百分比 3 3 2 5 2" xfId="1645"/>
    <cellStyle name="常规 7 4 2 2 4" xfId="1646"/>
    <cellStyle name="常规 4 2 3 2 2 2 4" xfId="1647"/>
    <cellStyle name="常规 4 3 3 3 2 2 2" xfId="1648"/>
    <cellStyle name="百分比 3 3 2 2 3 2" xfId="1649"/>
    <cellStyle name="常规 4 5 2 2 2 4" xfId="1650"/>
    <cellStyle name="常规 5 5 3 2 2 2" xfId="1651"/>
    <cellStyle name="常规 11 2 3 2 2 3" xfId="1652"/>
    <cellStyle name="常规 10 2 2 2 2 5" xfId="1653"/>
    <cellStyle name="常规 6 3 3 4 2" xfId="1654"/>
    <cellStyle name="百分比 3 3 2 6" xfId="1655"/>
    <cellStyle name="常规 3 3 2 3 2 5" xfId="1656"/>
    <cellStyle name="常规 4 3 3 3 2 3" xfId="1657"/>
    <cellStyle name="百分比 3 3 2 2 4" xfId="1658"/>
    <cellStyle name="常规 5 5 3 2 3" xfId="1659"/>
    <cellStyle name="常规 9 5 4" xfId="1660"/>
    <cellStyle name="常规 2 3 3 2 6 2" xfId="1661"/>
    <cellStyle name="常规 2 2 2 2 3 3 2 2" xfId="1662"/>
    <cellStyle name="常规 13 2 3 3 2" xfId="1663"/>
    <cellStyle name="常规 4 7 3 4" xfId="1664"/>
    <cellStyle name="常规 11 2 3 2 2 3 2" xfId="1665"/>
    <cellStyle name="常规 10 2 2 2 2 5 2" xfId="1666"/>
    <cellStyle name="常规 14 3 2 2 4" xfId="1667"/>
    <cellStyle name="常规 6 3 3 4 2 2" xfId="1668"/>
    <cellStyle name="常规 7 4 2 3 4" xfId="1669"/>
    <cellStyle name="常规 4 3 3 3 2 3 2" xfId="1670"/>
    <cellStyle name="百分比 3 3 2 2 4 2" xfId="1671"/>
    <cellStyle name="常规 5 5 3 2 3 2" xfId="1672"/>
    <cellStyle name="常规 9 5 4 2" xfId="1673"/>
    <cellStyle name="常规 13 2 3 3 2 2" xfId="1674"/>
    <cellStyle name="常规 2 2 2 4 2 2 3 3" xfId="1675"/>
    <cellStyle name="常规 4 7 3 4 2" xfId="1676"/>
    <cellStyle name="常规 10 2 2 2 2 2" xfId="1677"/>
    <cellStyle name="常规 6 2 4 3 2 2 2 2" xfId="1678"/>
    <cellStyle name="百分比 3 3 2 3" xfId="1679"/>
    <cellStyle name="百分比 3 3 2 3 2 2" xfId="1680"/>
    <cellStyle name="常规 4 3 7 5" xfId="1681"/>
    <cellStyle name="常规 9 6 2 2" xfId="1682"/>
    <cellStyle name="百分比 4 3" xfId="1683"/>
    <cellStyle name="常规 2 2 7" xfId="1684"/>
    <cellStyle name="常规 4 7 4 2 2" xfId="1685"/>
    <cellStyle name="常规 10 2 2 2 2 2 2 2" xfId="1686"/>
    <cellStyle name="百分比 3 3 3" xfId="1687"/>
    <cellStyle name="常规 8 2 2 2 2 2 3" xfId="1688"/>
    <cellStyle name="常规 13 3 2 4 2 2" xfId="1689"/>
    <cellStyle name="常规 4 3 4 4 4 2" xfId="1690"/>
    <cellStyle name="常规 2 3 2 8" xfId="1691"/>
    <cellStyle name="百分比 3 3 3 2" xfId="1692"/>
    <cellStyle name="百分比 3 3 5" xfId="1693"/>
    <cellStyle name="常规 9 3 2 2 5 2" xfId="1694"/>
    <cellStyle name="常规 4 3 5 2 2 2 3 2" xfId="1695"/>
    <cellStyle name="常规 14 6 2 4 2" xfId="1696"/>
    <cellStyle name="常规 3 2 4 3 3" xfId="1697"/>
    <cellStyle name="百分比 3 3 5 2" xfId="1698"/>
    <cellStyle name="常规 2 3 4 8" xfId="1699"/>
    <cellStyle name="常规 4 3 5 2 2 2 3 2 2" xfId="1700"/>
    <cellStyle name="常规 12 2 2 3 2" xfId="1701"/>
    <cellStyle name="常规 3 2 4 3 4" xfId="1702"/>
    <cellStyle name="百分比 3 3 6" xfId="1703"/>
    <cellStyle name="常规 4 3 5 2 2 2 3 3" xfId="1704"/>
    <cellStyle name="百分比 3 4" xfId="1705"/>
    <cellStyle name="常规 11 2 5" xfId="1706"/>
    <cellStyle name="百分比 3 4 2" xfId="1707"/>
    <cellStyle name="常规 11 2 5 2" xfId="1708"/>
    <cellStyle name="百分比 3 4 2 2" xfId="1709"/>
    <cellStyle name="常规 11 5" xfId="1710"/>
    <cellStyle name="百分比 4 3 2 4 2" xfId="1711"/>
    <cellStyle name="常规 2 3 7 2 5" xfId="1712"/>
    <cellStyle name="常规 13 6 3 2" xfId="1713"/>
    <cellStyle name="常规 10 2 3 2 2 3 2" xfId="1714"/>
    <cellStyle name="百分比 3 4 2 2 2 2" xfId="1715"/>
    <cellStyle name="常规 2 3 2 3 2 5 2" xfId="1716"/>
    <cellStyle name="常规 3 3 3 3 2 3 2" xfId="1717"/>
    <cellStyle name="常规 11 2 6" xfId="1718"/>
    <cellStyle name="常规 2 4 4 2 2" xfId="1719"/>
    <cellStyle name="百分比 3 4 3" xfId="1720"/>
    <cellStyle name="百分比 3 4 3 2 2" xfId="1721"/>
    <cellStyle name="常规 2 3 2 4 2 5" xfId="1722"/>
    <cellStyle name="常规 3 3 3 4 2 3" xfId="1723"/>
    <cellStyle name="常规 2 3 2 2 2 3 3 2 2 2" xfId="1724"/>
    <cellStyle name="常规 11 2 7" xfId="1725"/>
    <cellStyle name="常规 2 4 4 2 3" xfId="1726"/>
    <cellStyle name="百分比 3 4 4" xfId="1727"/>
    <cellStyle name="常规 2 3 2 2 2 3 3 2 2 3" xfId="1728"/>
    <cellStyle name="常规 11 2 8" xfId="1729"/>
    <cellStyle name="常规 13 5 3 2 4 2" xfId="1730"/>
    <cellStyle name="常规 11 4 2 2 2" xfId="1731"/>
    <cellStyle name="常规 2 4 4 2 4" xfId="1732"/>
    <cellStyle name="百分比 3 4 5" xfId="1733"/>
    <cellStyle name="常规 4 3 5 2 2 2 4 2" xfId="1734"/>
    <cellStyle name="常规 14 6 2 5 2" xfId="1735"/>
    <cellStyle name="常规 2 3 3 2 2 3 3" xfId="1736"/>
    <cellStyle name="常规 11 4 2 2 2 2" xfId="1737"/>
    <cellStyle name="常规 2 4 4 2 4 2" xfId="1738"/>
    <cellStyle name="常规 2 3 5" xfId="1739"/>
    <cellStyle name="百分比 3 4 5 2" xfId="1740"/>
    <cellStyle name="常规 7 4 3 2 2" xfId="1741"/>
    <cellStyle name="百分比 5 2 2 2 3" xfId="1742"/>
    <cellStyle name="常规 4 2 3 2 3 2 2" xfId="1743"/>
    <cellStyle name="常规 4 3 8 3" xfId="1744"/>
    <cellStyle name="常规 2 3 6 2 2 3" xfId="1745"/>
    <cellStyle name="常规 4 5 2 3 2 2" xfId="1746"/>
    <cellStyle name="常规 11 3 5 2" xfId="1747"/>
    <cellStyle name="百分比 3 5 2 2" xfId="1748"/>
    <cellStyle name="常规 10 3 2 2 4" xfId="1749"/>
    <cellStyle name="常规 2 3 2 2 2 2 2 2 2 5" xfId="1750"/>
    <cellStyle name="常规 14 4 3 2 4 2" xfId="1751"/>
    <cellStyle name="常规 4 2 2 5 3" xfId="1752"/>
    <cellStyle name="常规 6 7 3" xfId="1753"/>
    <cellStyle name="常规 2 10 4 2" xfId="1754"/>
    <cellStyle name="常规 11 2 2 2 2 2 2 3" xfId="1755"/>
    <cellStyle name="常规 7 2 2 4 3 3" xfId="1756"/>
    <cellStyle name="常规 10" xfId="1757"/>
    <cellStyle name="常规 16 2" xfId="1758"/>
    <cellStyle name="百分比 3 6" xfId="1759"/>
    <cellStyle name="常规 4 2 3 4 2 4 2" xfId="1760"/>
    <cellStyle name="常规 13 5 2 2 2 2" xfId="1761"/>
    <cellStyle name="常规 4 5 4 2 4 2" xfId="1762"/>
    <cellStyle name="常规 7 3 4 3 2 4" xfId="1763"/>
    <cellStyle name="常规 10 2" xfId="1764"/>
    <cellStyle name="常规 6 2 4 3" xfId="1765"/>
    <cellStyle name="常规 11 4 5" xfId="1766"/>
    <cellStyle name="常规 14 5 2 3 2 2" xfId="1767"/>
    <cellStyle name="常规 16 2 2" xfId="1768"/>
    <cellStyle name="百分比 3 6 2" xfId="1769"/>
    <cellStyle name="常规 13 5 2 2 2 2 2" xfId="1770"/>
    <cellStyle name="常规 4 2 3 2 3 2 4 2" xfId="1771"/>
    <cellStyle name="常规 2 3 6 2 2 5 2" xfId="1772"/>
    <cellStyle name="常规 4 5 2 3 2 4 2" xfId="1773"/>
    <cellStyle name="常规 5 4 3 2 2 2 4" xfId="1774"/>
    <cellStyle name="常规 11" xfId="1775"/>
    <cellStyle name="常规 2 3 7 2" xfId="1776"/>
    <cellStyle name="百分比 5 3 2" xfId="1777"/>
    <cellStyle name="常规 16 3" xfId="1778"/>
    <cellStyle name="百分比 3 7" xfId="1779"/>
    <cellStyle name="常规 13 5 2 2 2 3" xfId="1780"/>
    <cellStyle name="常规 5 2 2 3 2" xfId="1781"/>
    <cellStyle name="常规 11 2" xfId="1782"/>
    <cellStyle name="常规 6 2 5 3" xfId="1783"/>
    <cellStyle name="常规 2 3 7 2 2" xfId="1784"/>
    <cellStyle name="百分比 5 3 2 2" xfId="1785"/>
    <cellStyle name="常规 11 5 5" xfId="1786"/>
    <cellStyle name="常规 12 4 2 3" xfId="1787"/>
    <cellStyle name="常规 16 3 2" xfId="1788"/>
    <cellStyle name="百分比 3 7 2" xfId="1789"/>
    <cellStyle name="常规 4 3 3 2 4" xfId="1790"/>
    <cellStyle name="常规 13 5 2 2 2 3 2" xfId="1791"/>
    <cellStyle name="常规 5 2 2 3 2 2" xfId="1792"/>
    <cellStyle name="常规 5 5 2 4" xfId="1793"/>
    <cellStyle name="常规 12" xfId="1794"/>
    <cellStyle name="常规 3 2 2 4 2 2" xfId="1795"/>
    <cellStyle name="常规 7 2 2 5 2 3 2" xfId="1796"/>
    <cellStyle name="常规 2 3 7 3" xfId="1797"/>
    <cellStyle name="百分比 5 3 3" xfId="1798"/>
    <cellStyle name="常规 16 4" xfId="1799"/>
    <cellStyle name="百分比 3 8" xfId="1800"/>
    <cellStyle name="常规 13 5 2 2 2 4" xfId="1801"/>
    <cellStyle name="常规 14 5 3 2 2 2" xfId="1802"/>
    <cellStyle name="常规 5 2 2 3 3" xfId="1803"/>
    <cellStyle name="常规 10 2 2 3 4 2" xfId="1804"/>
    <cellStyle name="常规 2 2 3 4 2 5" xfId="1805"/>
    <cellStyle name="百分比 4 2" xfId="1806"/>
    <cellStyle name="常规 2 2 6" xfId="1807"/>
    <cellStyle name="常规 2 5 2 2 5 2" xfId="1808"/>
    <cellStyle name="常规 2 2 6 2 2" xfId="1809"/>
    <cellStyle name="百分比 4 2 2 2" xfId="1810"/>
    <cellStyle name="常规 2 2 6 2 2 2" xfId="1811"/>
    <cellStyle name="百分比 4 2 2 2 2" xfId="1812"/>
    <cellStyle name="常规 5 4 4 2 2 2 2 3" xfId="1813"/>
    <cellStyle name="常规 13 4 4" xfId="1814"/>
    <cellStyle name="常规 5 2 3 6" xfId="1815"/>
    <cellStyle name="常规 2 3 5 3 5" xfId="1816"/>
    <cellStyle name="常规 11 3 3 3 3" xfId="1817"/>
    <cellStyle name="常规 13 4 4 2" xfId="1818"/>
    <cellStyle name="常规 2 2 6 2 2 2 2" xfId="1819"/>
    <cellStyle name="百分比 4 2 2 2 2 2" xfId="1820"/>
    <cellStyle name="常规 5 4 4 2 2 2 2 3 2" xfId="1821"/>
    <cellStyle name="常规 2 3 5 3 5 2" xfId="1822"/>
    <cellStyle name="常规 13 4 4 2 2" xfId="1823"/>
    <cellStyle name="常规 4 2 2 6 2 4" xfId="1824"/>
    <cellStyle name="常规 6 8 2 4" xfId="1825"/>
    <cellStyle name="百分比 4 2 2 2 2 2 2" xfId="1826"/>
    <cellStyle name="常规 2 3 2 3 3 4 3" xfId="1827"/>
    <cellStyle name="常规 13 2 4 6" xfId="1828"/>
    <cellStyle name="常规 2 3 5 3 6" xfId="1829"/>
    <cellStyle name="常规 13 4 4 3" xfId="1830"/>
    <cellStyle name="百分比 4 2 2 2 2 3" xfId="1831"/>
    <cellStyle name="常规 2 3 2 2 2 3 2 2 2 3 2" xfId="1832"/>
    <cellStyle name="常规 2 3 4 2 4 2" xfId="1833"/>
    <cellStyle name="常规 18 2 2" xfId="1834"/>
    <cellStyle name="常规 11 3 2 2 2 2" xfId="1835"/>
    <cellStyle name="常规 2 3 2 2 2 3 3" xfId="1836"/>
    <cellStyle name="常规 2 2 6 2 2 3" xfId="1837"/>
    <cellStyle name="常规 4 4 2 3 2 2" xfId="1838"/>
    <cellStyle name="百分比 4 2 2 2 3" xfId="1839"/>
    <cellStyle name="常规 4 2 2 2 3 2 2" xfId="1840"/>
    <cellStyle name="常规 5 4 4 2 2 2 2 4" xfId="1841"/>
    <cellStyle name="常规 6 4 3 2 2" xfId="1842"/>
    <cellStyle name="常规 13 4 5" xfId="1843"/>
    <cellStyle name="常规 2 3 4 2 4 2 2" xfId="1844"/>
    <cellStyle name="常规 18 2 2 2" xfId="1845"/>
    <cellStyle name="常规 11 3 2 2 2 2 2" xfId="1846"/>
    <cellStyle name="常规 2 3 2 2 2 3 3 2" xfId="1847"/>
    <cellStyle name="常规 2 3 5 4 5" xfId="1848"/>
    <cellStyle name="常规 13 4 5 2" xfId="1849"/>
    <cellStyle name="常规 4 3 2 2 2 2 4" xfId="1850"/>
    <cellStyle name="常规 4 4 2 3 2 2 2" xfId="1851"/>
    <cellStyle name="常规 6 3 2 2 6" xfId="1852"/>
    <cellStyle name="百分比 4 2 2 2 3 2" xfId="1853"/>
    <cellStyle name="常规 4 2 2 2 3 2 2 2" xfId="1854"/>
    <cellStyle name="常规 5 4 2 2 2 4" xfId="1855"/>
    <cellStyle name="常规 5 4 4 2 2 2 2 4 2" xfId="1856"/>
    <cellStyle name="常规 6 4 3 2 2 2" xfId="1857"/>
    <cellStyle name="常规 2 3 4 2 4 3" xfId="1858"/>
    <cellStyle name="常规 18 2 3" xfId="1859"/>
    <cellStyle name="常规 11 3 2 2 2 3" xfId="1860"/>
    <cellStyle name="常规 7 2 3 4 2" xfId="1861"/>
    <cellStyle name="常规 2 3 2 2 2 3 4" xfId="1862"/>
    <cellStyle name="常规 2 4 2 3 2 3 2" xfId="1863"/>
    <cellStyle name="常规 4 4 2 3 2 3" xfId="1864"/>
    <cellStyle name="百分比 4 2 2 2 4" xfId="1865"/>
    <cellStyle name="常规 4 2 2 2 3 2 3" xfId="1866"/>
    <cellStyle name="常规 6 4 3 2 3" xfId="1867"/>
    <cellStyle name="常规 13 4 6" xfId="1868"/>
    <cellStyle name="常规 2 2 2 10" xfId="1869"/>
    <cellStyle name="常规 2 3 2 2 2 3 5" xfId="1870"/>
    <cellStyle name="常规 3 3 2 2 2 2 3 2" xfId="1871"/>
    <cellStyle name="常规 18 2 4" xfId="1872"/>
    <cellStyle name="常规 11 3 2 2 2 4" xfId="1873"/>
    <cellStyle name="常规 11 2 2 2 3 2 2" xfId="1874"/>
    <cellStyle name="常规 7 2 3 4 3" xfId="1875"/>
    <cellStyle name="常规 4 4 2 3 2 4" xfId="1876"/>
    <cellStyle name="常规 5 4 3 3 2 2" xfId="1877"/>
    <cellStyle name="百分比 4 2 2 2 5" xfId="1878"/>
    <cellStyle name="常规 4 2 2 2 3 2 4" xfId="1879"/>
    <cellStyle name="常规 6 4 3 2 4" xfId="1880"/>
    <cellStyle name="常规 13 4 7" xfId="1881"/>
    <cellStyle name="常规 2 2 6 2 3" xfId="1882"/>
    <cellStyle name="百分比 4 2 2 3" xfId="1883"/>
    <cellStyle name="常规 12 6 2" xfId="1884"/>
    <cellStyle name="常规 2 2 6 2 3 2" xfId="1885"/>
    <cellStyle name="百分比 4 2 2 3 2" xfId="1886"/>
    <cellStyle name="常规 13 5 4" xfId="1887"/>
    <cellStyle name="常规 2 3 6 3 5" xfId="1888"/>
    <cellStyle name="常规 13 5 4 2" xfId="1889"/>
    <cellStyle name="百分比 4 2 2 3 2 2" xfId="1890"/>
    <cellStyle name="常规 2 3 4 2 5 2" xfId="1891"/>
    <cellStyle name="常规 18 3 2" xfId="1892"/>
    <cellStyle name="常规 11 3 2 2 3 2" xfId="1893"/>
    <cellStyle name="常规 13 3 3 2 2" xfId="1894"/>
    <cellStyle name="常规 4 3 5 2 4" xfId="1895"/>
    <cellStyle name="常规 5 7 2 4" xfId="1896"/>
    <cellStyle name="常规 2 3 2 2 2 4 3" xfId="1897"/>
    <cellStyle name="常规 3 3 3 2 2 2 3" xfId="1898"/>
    <cellStyle name="常规 4 4 2 3 3 2" xfId="1899"/>
    <cellStyle name="百分比 4 2 2 3 3" xfId="1900"/>
    <cellStyle name="常规 4 2 2 2 3 3 2" xfId="1901"/>
    <cellStyle name="常规 6 4 3 3 2" xfId="1902"/>
    <cellStyle name="常规 13 5 5" xfId="1903"/>
    <cellStyle name="常规 2 2 6 2 5" xfId="1904"/>
    <cellStyle name="常规 11 2 4 2 3" xfId="1905"/>
    <cellStyle name="百分比 4 2 2 5" xfId="1906"/>
    <cellStyle name="常规 11 2 4 2 4" xfId="1907"/>
    <cellStyle name="百分比 4 2 2 6" xfId="1908"/>
    <cellStyle name="常规 2 2 6 3" xfId="1909"/>
    <cellStyle name="百分比 4 2 3" xfId="1910"/>
    <cellStyle name="常规 13 3 2 2 2 2 2" xfId="1911"/>
    <cellStyle name="常规 4 3 4 2 4 2 2" xfId="1912"/>
    <cellStyle name="百分比 4 2 3 2" xfId="1913"/>
    <cellStyle name="常规 2 3 2 3 3 2 3 2 3" xfId="1914"/>
    <cellStyle name="常规 2 2 6 3 2" xfId="1915"/>
    <cellStyle name="常规 3 2 2 8" xfId="1916"/>
    <cellStyle name="常规 13 3 2 2 2 2 2 2" xfId="1917"/>
    <cellStyle name="常规 5 11" xfId="1918"/>
    <cellStyle name="常规 5 4 2 2 2 2 6" xfId="1919"/>
    <cellStyle name="常规 13 3 2 2 2 2 2 2 2" xfId="1920"/>
    <cellStyle name="常规 5 11 2" xfId="1921"/>
    <cellStyle name="常规 2 2 6 3 2 2" xfId="1922"/>
    <cellStyle name="百分比 4 2 3 2 2" xfId="1923"/>
    <cellStyle name="常规 14 4 4" xfId="1924"/>
    <cellStyle name="常规 2 2 6 4" xfId="1925"/>
    <cellStyle name="百分比 4 2 4" xfId="1926"/>
    <cellStyle name="常规 13 3 2 2 2 2 3" xfId="1927"/>
    <cellStyle name="常规 2 2 6 4 2" xfId="1928"/>
    <cellStyle name="百分比 4 2 4 2" xfId="1929"/>
    <cellStyle name="常规 2 2 4 2 2 4" xfId="1930"/>
    <cellStyle name="常规 3 2 5 2 2 2" xfId="1931"/>
    <cellStyle name="常规 6 2 3 2 3" xfId="1932"/>
    <cellStyle name="常规 13 3 2 2 2 2 3 2" xfId="1933"/>
    <cellStyle name="常规 2 2 6 6" xfId="1934"/>
    <cellStyle name="百分比 4 2 6" xfId="1935"/>
    <cellStyle name="常规 7 2 2 3 4 2 2 2" xfId="1936"/>
    <cellStyle name="常规 2 2 3 2 5 2" xfId="1937"/>
    <cellStyle name="常规 12 2 3 2 2" xfId="1938"/>
    <cellStyle name="常规 3 2 5 2 4" xfId="1939"/>
    <cellStyle name="常规 13 3 2 2 2 2 5" xfId="1940"/>
    <cellStyle name="常规 13 4 2 3 2 2 3" xfId="1941"/>
    <cellStyle name="常规 2 2 7 2 2" xfId="1942"/>
    <cellStyle name="百分比 4 3 2 2" xfId="1943"/>
    <cellStyle name="常规 2 3 2 3 2 3 2 2" xfId="1944"/>
    <cellStyle name="常规 2 2 2 2 2 3 4 2" xfId="1945"/>
    <cellStyle name="常规 10 3 2 2 2 3 2" xfId="1946"/>
    <cellStyle name="百分比 4 3 2 2 2 2" xfId="1947"/>
    <cellStyle name="常规 10 5" xfId="1948"/>
    <cellStyle name="常规 6 2 4 6" xfId="1949"/>
    <cellStyle name="百分比 4 3 2 3 2" xfId="1950"/>
    <cellStyle name="常规 10 2 3 2 2 2 2" xfId="1951"/>
    <cellStyle name="常规 13 6 2 2" xfId="1952"/>
    <cellStyle name="常规 2 3 2 3 8" xfId="1953"/>
    <cellStyle name="常规 2 3 2 3 2 4 2" xfId="1954"/>
    <cellStyle name="常规 3 2 3 2 2 2 4" xfId="1955"/>
    <cellStyle name="常规 3 3 3 3 2 2 2" xfId="1956"/>
    <cellStyle name="常规 10 3 2 2 3 3" xfId="1957"/>
    <cellStyle name="常规 4 2 2 5 2 3" xfId="1958"/>
    <cellStyle name="常规 6 7 2 3" xfId="1959"/>
    <cellStyle name="常规 2 3 2 3 3 3" xfId="1960"/>
    <cellStyle name="常规 10 2 2 7" xfId="1961"/>
    <cellStyle name="常规 2 3 2 3 4 2 2 2 2 2" xfId="1962"/>
    <cellStyle name="百分比 4 3 3 2" xfId="1963"/>
    <cellStyle name="常规 13 3 2 2 2 3 2 2" xfId="1964"/>
    <cellStyle name="常规 3 2 2 3 2 2 2" xfId="1965"/>
    <cellStyle name="常规 10 2 3 2 3 2" xfId="1966"/>
    <cellStyle name="常规 13 7 2" xfId="1967"/>
    <cellStyle name="常规 3 2 2 3 2 2 3" xfId="1968"/>
    <cellStyle name="百分比 4 3 3 3" xfId="1969"/>
    <cellStyle name="常规 14 2 2 2 2 2 2 2 2" xfId="1970"/>
    <cellStyle name="常规 2 2 8" xfId="1971"/>
    <cellStyle name="百分比 4 4" xfId="1972"/>
    <cellStyle name="常规 10 2 2 2 2 2 2 3" xfId="1973"/>
    <cellStyle name="百分比 4 4 2 2" xfId="1974"/>
    <cellStyle name="常规 6 2 2 3 2 2 2 2 3" xfId="1975"/>
    <cellStyle name="百分比 4 5" xfId="1976"/>
    <cellStyle name="常规 2 2 9" xfId="1977"/>
    <cellStyle name="常规 13 7 2 2 2" xfId="1978"/>
    <cellStyle name="常规 17 2" xfId="1979"/>
    <cellStyle name="百分比 4 6" xfId="1980"/>
    <cellStyle name="常规 13 5 2 2 3 2" xfId="1981"/>
    <cellStyle name="常规 13 7 2 2 3" xfId="1982"/>
    <cellStyle name="常规 2 3 8 2" xfId="1983"/>
    <cellStyle name="常规 2 3 4 2 2 2" xfId="1984"/>
    <cellStyle name="百分比 5 4 2" xfId="1985"/>
    <cellStyle name="常规 17 3" xfId="1986"/>
    <cellStyle name="百分比 4 7" xfId="1987"/>
    <cellStyle name="常规 13 3 2 2" xfId="1988"/>
    <cellStyle name="常规 13 5 2 2 3 3" xfId="1989"/>
    <cellStyle name="常规 5 2 2 4 2" xfId="1990"/>
    <cellStyle name="常规 2 3 6 2 2 2" xfId="1991"/>
    <cellStyle name="百分比 5 2 2 2 2" xfId="1992"/>
    <cellStyle name="常规 4 3 8 2" xfId="1993"/>
    <cellStyle name="常规 2 3 6 2 4 2" xfId="1994"/>
    <cellStyle name="百分比 5 2 2 4 2" xfId="1995"/>
    <cellStyle name="常规 2 3 2 4 2 3 3" xfId="1996"/>
    <cellStyle name="常规 2 2 2 3 2 3 5" xfId="1997"/>
    <cellStyle name="常规 2 3 6 4" xfId="1998"/>
    <cellStyle name="百分比 5 2 4" xfId="1999"/>
    <cellStyle name="常规 13 2 2 2 2 2 3 2" xfId="2000"/>
    <cellStyle name="常规 2 3 6 5" xfId="2001"/>
    <cellStyle name="百分比 5 2 5" xfId="2002"/>
    <cellStyle name="常规 13 4 2 3 3 2 2" xfId="2003"/>
    <cellStyle name="常规 7 2 2 5 2 2 4" xfId="2004"/>
    <cellStyle name="常规 2 3 6 5 2" xfId="2005"/>
    <cellStyle name="百分比 5 2 5 2" xfId="2006"/>
    <cellStyle name="常规 4 6 8" xfId="2007"/>
    <cellStyle name="常规 2 3 6 6" xfId="2008"/>
    <cellStyle name="百分比 5 2 6" xfId="2009"/>
    <cellStyle name="常规 2 2 3 3 5 2" xfId="2010"/>
    <cellStyle name="常规 12 2 4 2 2" xfId="2011"/>
    <cellStyle name="常规 3 2 6 2 4" xfId="2012"/>
    <cellStyle name="常规 11 2 3 2 3 2 2" xfId="2013"/>
    <cellStyle name="常规 2 3 7" xfId="2014"/>
    <cellStyle name="百分比 5 3" xfId="2015"/>
    <cellStyle name="常规 10 2 2 2 2 2 3 2" xfId="2016"/>
    <cellStyle name="常规 2 3 8" xfId="2017"/>
    <cellStyle name="常规 2 3 4 2 2" xfId="2018"/>
    <cellStyle name="百分比 5 4" xfId="2019"/>
    <cellStyle name="常规 2 3 4 2 3" xfId="2020"/>
    <cellStyle name="百分比 5 5" xfId="2021"/>
    <cellStyle name="常规 2 3 9" xfId="2022"/>
    <cellStyle name="常规 2 3 2 2 2 3 2 2 2 2" xfId="2023"/>
    <cellStyle name="常规 13 7 2 3 2" xfId="2024"/>
    <cellStyle name="常规 2 3 9 2" xfId="2025"/>
    <cellStyle name="常规 2 3 2 2 2 3 2 2 2 2 2" xfId="2026"/>
    <cellStyle name="常规 2 3 4 2 3 2" xfId="2027"/>
    <cellStyle name="百分比 5 5 2" xfId="2028"/>
    <cellStyle name="常规 2 3 2 2 2 2 3" xfId="2029"/>
    <cellStyle name="常规 2 3 4 2 4" xfId="2030"/>
    <cellStyle name="常规 18 2" xfId="2031"/>
    <cellStyle name="常规 11 3 2 2 2" xfId="2032"/>
    <cellStyle name="百分比 5 6" xfId="2033"/>
    <cellStyle name="常规 2 3 2 2 2 3 2 2 2 3" xfId="2034"/>
    <cellStyle name="常规 13 5 2 2 4 2" xfId="2035"/>
    <cellStyle name="常规 2 3 2 3 5 2" xfId="2036"/>
    <cellStyle name="常规 3 8 2 4" xfId="2037"/>
    <cellStyle name="常规 10 2 4 6" xfId="2038"/>
    <cellStyle name="常规 2 2 4 3 3 3" xfId="2039"/>
    <cellStyle name="常规 10 2 2" xfId="2040"/>
    <cellStyle name="常规 6 2 4 3 2" xfId="2041"/>
    <cellStyle name="常规 10 2 2 2" xfId="2042"/>
    <cellStyle name="常规 4 2 2 3 2 6" xfId="2043"/>
    <cellStyle name="常规 5 2 3 3 2 4" xfId="2044"/>
    <cellStyle name="常规 6 2 4 3 2 2" xfId="2045"/>
    <cellStyle name="常规 6 5 2 6" xfId="2046"/>
    <cellStyle name="常规 6 2 4 3 2 2 2" xfId="2047"/>
    <cellStyle name="常规 4 2 2 3 2 6 2" xfId="2048"/>
    <cellStyle name="常规 10 2 2 2 2" xfId="2049"/>
    <cellStyle name="常规 6 3 3 5 2" xfId="2050"/>
    <cellStyle name="常规 11 2 3 2 3 3" xfId="2051"/>
    <cellStyle name="常规 13 2 3 4 2" xfId="2052"/>
    <cellStyle name="常规 10 2 2 2 2 2 4" xfId="2053"/>
    <cellStyle name="常规 10 2 2 2 2 2 4 2" xfId="2054"/>
    <cellStyle name="常规 6 6 2 2 2 2" xfId="2055"/>
    <cellStyle name="常规 4 2 2 4 2 2 2 2" xfId="2056"/>
    <cellStyle name="常规 10 2 2 2 2 2 5" xfId="2057"/>
    <cellStyle name="常规 6 2 4 3 2 2 3" xfId="2058"/>
    <cellStyle name="常规 3 4 5 2" xfId="2059"/>
    <cellStyle name="常规 10 2 2 2 3" xfId="2060"/>
    <cellStyle name="常规 2 3 2 2 3 2 2 2 2 2" xfId="2061"/>
    <cellStyle name="常规 10 2 2 2 4 2" xfId="2062"/>
    <cellStyle name="常规 10 2 2 2 5" xfId="2063"/>
    <cellStyle name="常规 2 3 2 2 3 2 2 2 2 4" xfId="2064"/>
    <cellStyle name="常规 10 2 2 2 5 2" xfId="2065"/>
    <cellStyle name="常规 10 2 2 4 2 3" xfId="2066"/>
    <cellStyle name="常规 6 7 5" xfId="2067"/>
    <cellStyle name="常规 4 2 2 5 5" xfId="2068"/>
    <cellStyle name="常规 10 3 2 2 6" xfId="2069"/>
    <cellStyle name="常规 10 2 2 4 3" xfId="2070"/>
    <cellStyle name="常规 2 3 2 3 3 3 2 2 2 2" xfId="2071"/>
    <cellStyle name="常规 6 2 2 4 2 2 4" xfId="2072"/>
    <cellStyle name="常规 14 2 3 2 4 2" xfId="2073"/>
    <cellStyle name="常规 2 2 2 5 3" xfId="2074"/>
    <cellStyle name="常规 6 2 4 3 2 5" xfId="2075"/>
    <cellStyle name="常规 10 2 2 5" xfId="2076"/>
    <cellStyle name="常规 10 2 2 6" xfId="2077"/>
    <cellStyle name="常规 14 2 4 2 2 2 2" xfId="2078"/>
    <cellStyle name="常规 13 2 3 2 2 4 2" xfId="2079"/>
    <cellStyle name="常规 2 3 2 3 3 2" xfId="2080"/>
    <cellStyle name="常规 10 2 2 6 2" xfId="2081"/>
    <cellStyle name="常规 13 2 2 5" xfId="2082"/>
    <cellStyle name="常规 2 2 2 2 3 2 4" xfId="2083"/>
    <cellStyle name="常规 2 3 2 3 3 2 2" xfId="2084"/>
    <cellStyle name="常规 6 5 3 6" xfId="2085"/>
    <cellStyle name="常规 6 2 4 3 3 2" xfId="2086"/>
    <cellStyle name="常规 4 2 2 3 3 6" xfId="2087"/>
    <cellStyle name="常规 10 2 3 2" xfId="2088"/>
    <cellStyle name="常规 13 6" xfId="2089"/>
    <cellStyle name="常规 6 2 4 3 3 2 2" xfId="2090"/>
    <cellStyle name="常规 10 2 3 2 2" xfId="2091"/>
    <cellStyle name="常规 4 6 4 2 4" xfId="2092"/>
    <cellStyle name="常规 13 6 2 2 2" xfId="2093"/>
    <cellStyle name="常规 10 2 3 2 2 2 2 2" xfId="2094"/>
    <cellStyle name="常规 6 2 4 6 2" xfId="2095"/>
    <cellStyle name="常规 10 5 2" xfId="2096"/>
    <cellStyle name="常规 3 3 3 3 2 2 3" xfId="2097"/>
    <cellStyle name="常规 3 2 3 2 2 2 5" xfId="2098"/>
    <cellStyle name="常规 2 3 2 3 2 4 3" xfId="2099"/>
    <cellStyle name="常规 2 3 2 3 9" xfId="2100"/>
    <cellStyle name="常规 6 7 2 4" xfId="2101"/>
    <cellStyle name="常规 4 2 2 5 2 4" xfId="2102"/>
    <cellStyle name="常规 13 4 3 2 2" xfId="2103"/>
    <cellStyle name="常规 11 3 3 2 3 2" xfId="2104"/>
    <cellStyle name="常规 2 3 5 2 5 2" xfId="2105"/>
    <cellStyle name="常规 13 6 2 3" xfId="2106"/>
    <cellStyle name="常规 10 2 3 2 2 2 3" xfId="2107"/>
    <cellStyle name="常规 10 6" xfId="2108"/>
    <cellStyle name="常规 10 2 3 2 2 4 2" xfId="2109"/>
    <cellStyle name="常规 11 2 4 2 2 2 2" xfId="2110"/>
    <cellStyle name="常规 13 6 4 2" xfId="2111"/>
    <cellStyle name="常规 2 3 7 3 5" xfId="2112"/>
    <cellStyle name="常规 3 2 2 4 2 2 5" xfId="2113"/>
    <cellStyle name="常规 12 5" xfId="2114"/>
    <cellStyle name="常规 2 3 2 2 2 5 3" xfId="2115"/>
    <cellStyle name="常规 4 3 5 3 4" xfId="2116"/>
    <cellStyle name="常规 13 3 3 3 2" xfId="2117"/>
    <cellStyle name="常规 11 3 2 2 4 2" xfId="2118"/>
    <cellStyle name="常规 18 4 2" xfId="2119"/>
    <cellStyle name="常规 2 2 2 2 4 3 2 2" xfId="2120"/>
    <cellStyle name="常规 2 3 4 2 6 2" xfId="2121"/>
    <cellStyle name="常规 13 6 5" xfId="2122"/>
    <cellStyle name="常规 10 2 3 2 2 5" xfId="2123"/>
    <cellStyle name="常规 11 2 4 2 2 3" xfId="2124"/>
    <cellStyle name="常规 14 2 2 2 2 2 2 2" xfId="2125"/>
    <cellStyle name="常规 13 7" xfId="2126"/>
    <cellStyle name="常规 10 2 3 2 3" xfId="2127"/>
    <cellStyle name="常规 3 2 2 3 2 2 3 2" xfId="2128"/>
    <cellStyle name="常规 13 7 2 2" xfId="2129"/>
    <cellStyle name="常规 10 2 3 2 3 2 2" xfId="2130"/>
    <cellStyle name="常规 3 3 3 3 4" xfId="2131"/>
    <cellStyle name="常规 14 5 2 2 2 2 2" xfId="2132"/>
    <cellStyle name="常规 10 4 5 2" xfId="2133"/>
    <cellStyle name="常规 13 8" xfId="2134"/>
    <cellStyle name="常规 14 4 2 3 4 2" xfId="2135"/>
    <cellStyle name="常规 10 2 3 2 4" xfId="2136"/>
    <cellStyle name="常规 5 4 6 2 2 3 2" xfId="2137"/>
    <cellStyle name="常规 14 2 2 2 2 2 2 3" xfId="2138"/>
    <cellStyle name="常规 15 2 2 2" xfId="2139"/>
    <cellStyle name="常规 13 9" xfId="2140"/>
    <cellStyle name="常规 10 2 3 2 5" xfId="2141"/>
    <cellStyle name="常规 4 5 3 2 2 3" xfId="2142"/>
    <cellStyle name="常规 13 9 2" xfId="2143"/>
    <cellStyle name="常规 4 2 3 3 2 2 3" xfId="2144"/>
    <cellStyle name="常规 7 5 2 2 3" xfId="2145"/>
    <cellStyle name="常规 10 2 3 2 5 2" xfId="2146"/>
    <cellStyle name="常规 6 2 4 3 4" xfId="2147"/>
    <cellStyle name="常规 10 2 4" xfId="2148"/>
    <cellStyle name="常规 15 2 2 3 2" xfId="2149"/>
    <cellStyle name="常规 2 2 2 4 3 2 2 2" xfId="2150"/>
    <cellStyle name="常规 2 7 2 5 2" xfId="2151"/>
    <cellStyle name="常规 2 6 4 2 2 2" xfId="2152"/>
    <cellStyle name="常规 10 2 3 2 6" xfId="2153"/>
    <cellStyle name="常规 6 2 2 4 2 3 2" xfId="2154"/>
    <cellStyle name="常规 2 8 3 2 4 2" xfId="2155"/>
    <cellStyle name="常规 13 2 2 2 5 2" xfId="2156"/>
    <cellStyle name="常规 6 2 4 3 3 3" xfId="2157"/>
    <cellStyle name="常规 10 2 3 3" xfId="2158"/>
    <cellStyle name="常规 6 2 2 2 3 2 2 2 2" xfId="2159"/>
    <cellStyle name="常规 14 6" xfId="2160"/>
    <cellStyle name="常规 10 2 3 3 2" xfId="2161"/>
    <cellStyle name="常规 2 3 2 3 2 2 2 2 5" xfId="2162"/>
    <cellStyle name="常规 6 2 2 2 3 2 2 2 2 2" xfId="2163"/>
    <cellStyle name="常规 14 6 2" xfId="2164"/>
    <cellStyle name="常规 10 2 3 3 2 2" xfId="2165"/>
    <cellStyle name="常规 14 7" xfId="2166"/>
    <cellStyle name="常规 10 2 3 3 3" xfId="2167"/>
    <cellStyle name="常规 2 5 3 2 4" xfId="2168"/>
    <cellStyle name="常规 14 2 2 2 2 2 3 2" xfId="2169"/>
    <cellStyle name="常规 10 2 3 4" xfId="2170"/>
    <cellStyle name="常规 10 2 3 4 2" xfId="2171"/>
    <cellStyle name="常规 6 2 2 2 3 2 2 3 2" xfId="2172"/>
    <cellStyle name="常规 15 6" xfId="2173"/>
    <cellStyle name="常规 5 5 2 2 2 2 2 2 2" xfId="2174"/>
    <cellStyle name="常规 5 2 2 2 5" xfId="2175"/>
    <cellStyle name="霓付_97MBO" xfId="2176"/>
    <cellStyle name="常规 10 2 3 6" xfId="2177"/>
    <cellStyle name="常规 2 3 2 3 4 2" xfId="2178"/>
    <cellStyle name="常规 6 2 4 3 4 2" xfId="2179"/>
    <cellStyle name="常规 4 2 2 3 4 6" xfId="2180"/>
    <cellStyle name="常规 10 2 4 2" xfId="2181"/>
    <cellStyle name="常规 15 2 2 3 2 2" xfId="2182"/>
    <cellStyle name="常规 2 2 2 4 3 2 2 2 2" xfId="2183"/>
    <cellStyle name="常规 6 2 2 3 2 2 2 6" xfId="2184"/>
    <cellStyle name="常规 10 2 4 2 2 2" xfId="2185"/>
    <cellStyle name="常规 6 2 5 4" xfId="2186"/>
    <cellStyle name="常规 11 3" xfId="2187"/>
    <cellStyle name="常规 10 2 4 2 2 2 2" xfId="2188"/>
    <cellStyle name="常规 6 2 5 4 2" xfId="2189"/>
    <cellStyle name="常规 11 3 2" xfId="2190"/>
    <cellStyle name="常规 10 2 4 2 2 3" xfId="2191"/>
    <cellStyle name="常规 6 2 5 5" xfId="2192"/>
    <cellStyle name="常规 11 4" xfId="2193"/>
    <cellStyle name="常规 6 7 3 2" xfId="2194"/>
    <cellStyle name="常规 4 2 2 5 3 2" xfId="2195"/>
    <cellStyle name="常规 10 3 2 2 4 2" xfId="2196"/>
    <cellStyle name="常规 2 3 2 4 7" xfId="2197"/>
    <cellStyle name="常规 14 2 2 2 2 3 2 2" xfId="2198"/>
    <cellStyle name="常规 10 2 4 2 3" xfId="2199"/>
    <cellStyle name="常规 6 2 6 4" xfId="2200"/>
    <cellStyle name="常规 3 2 2 4 2 2 3" xfId="2201"/>
    <cellStyle name="常规 12 3" xfId="2202"/>
    <cellStyle name="常规 10 2 4 2 3 2" xfId="2203"/>
    <cellStyle name="常规 6 3 3 2 2 2 2 2 3" xfId="2204"/>
    <cellStyle name="常规 14 5 2 2 3 2 2" xfId="2205"/>
    <cellStyle name="常规 3 3 4 3 4" xfId="2206"/>
    <cellStyle name="常规 12 3 2 3 2" xfId="2207"/>
    <cellStyle name="常规 10 5 5 2" xfId="2208"/>
    <cellStyle name="常规 4 6 2 2 3" xfId="2209"/>
    <cellStyle name="常规 4 2 4 2 2 3" xfId="2210"/>
    <cellStyle name="常规 3 2 3 2 2 5" xfId="2211"/>
    <cellStyle name="常规 2 2 2 2 2 7" xfId="2212"/>
    <cellStyle name="常规 8 4 2 3" xfId="2213"/>
    <cellStyle name="常规 10 2 4 2 4" xfId="2214"/>
    <cellStyle name="常规 13 3" xfId="2215"/>
    <cellStyle name="常规 10 2 4 2 4 2" xfId="2216"/>
    <cellStyle name="常规 10 2 4 2 5" xfId="2217"/>
    <cellStyle name="常规 2 2 2 2 2 2 4 2" xfId="2218"/>
    <cellStyle name="常规 2 3 2 3 2 2 2 2" xfId="2219"/>
    <cellStyle name="常规 10 2 4 3 2" xfId="2220"/>
    <cellStyle name="常规 10 2 4 3 2 2" xfId="2221"/>
    <cellStyle name="常规 10 2 4 3 3" xfId="2222"/>
    <cellStyle name="常规 2 5 4 2 4" xfId="2223"/>
    <cellStyle name="常规 11 5 2 2 2" xfId="2224"/>
    <cellStyle name="常规 10 2 4 4" xfId="2225"/>
    <cellStyle name="常规 10 2 4 4 2" xfId="2226"/>
    <cellStyle name="常规 13 4 3 2 3 2 2" xfId="2227"/>
    <cellStyle name="常规 2 2 2 7 3" xfId="2228"/>
    <cellStyle name="常规 2 3 2 2 2 3 4 2 4" xfId="2229"/>
    <cellStyle name="常规 10 2 4 5" xfId="2230"/>
    <cellStyle name="常规 10 2 4 5 2" xfId="2231"/>
    <cellStyle name="常规 13 4 2 2 4 2" xfId="2232"/>
    <cellStyle name="常规 2 3 2 2 2 2 2 2 2 3" xfId="2233"/>
    <cellStyle name="常规 10 3 2 2 2" xfId="2234"/>
    <cellStyle name="常规 7 2 2 4 3 2 4" xfId="2235"/>
    <cellStyle name="常规 10 3 2 2 2 2" xfId="2236"/>
    <cellStyle name="常规 2 3 2 2 2 2 2 2 2 3 2" xfId="2237"/>
    <cellStyle name="常规 2 2 2 2 2 3 3" xfId="2238"/>
    <cellStyle name="常规 2 3 2 2 7" xfId="2239"/>
    <cellStyle name="常规 6 2 3 5 2" xfId="2240"/>
    <cellStyle name="常规 3 3 5 2 5" xfId="2241"/>
    <cellStyle name="常规 11 2 2 2 3 3" xfId="2242"/>
    <cellStyle name="常规 10 3 2 2 2 2 2" xfId="2243"/>
    <cellStyle name="常规 2 2 2 2 2 3 3 2" xfId="2244"/>
    <cellStyle name="常规 2 3 2 2 7 2" xfId="2245"/>
    <cellStyle name="常规 13 5 7" xfId="2246"/>
    <cellStyle name="常规 10 3 2 2 2 2 2 2" xfId="2247"/>
    <cellStyle name="常规 2 2 2 2 2 3 3 2 2" xfId="2248"/>
    <cellStyle name="常规 2 2 2 3 2 3 3 3" xfId="2249"/>
    <cellStyle name="常规 2 2 2 2 2 3 5 2" xfId="2250"/>
    <cellStyle name="常规 2 3 2 3 2 3 3 2" xfId="2251"/>
    <cellStyle name="常规 10 3 2 2 2 4 2" xfId="2252"/>
    <cellStyle name="常规 11 3 3 2 2 2 2" xfId="2253"/>
    <cellStyle name="常规 2 3 5 2 4 2 2" xfId="2254"/>
    <cellStyle name="常规 2 2 2 2 2 3 6" xfId="2255"/>
    <cellStyle name="常规 2 3 2 3 2 3 4" xfId="2256"/>
    <cellStyle name="常规 10 3 2 2 2 5" xfId="2257"/>
    <cellStyle name="常规 11 3 3 2 2 3" xfId="2258"/>
    <cellStyle name="常规 2 3 5 2 4 3" xfId="2259"/>
    <cellStyle name="常规 6 7 2" xfId="2260"/>
    <cellStyle name="常规 4 2 2 5 2" xfId="2261"/>
    <cellStyle name="常规 2 3 2 2 2 2 2 2 2 4" xfId="2262"/>
    <cellStyle name="常规 2 3 2 2 3 2 3 2 2 2" xfId="2263"/>
    <cellStyle name="常规 4 4 5 2" xfId="2264"/>
    <cellStyle name="常规 10 3 2 2 3" xfId="2265"/>
    <cellStyle name="常规 6 2 4 5" xfId="2266"/>
    <cellStyle name="常规 10 4" xfId="2267"/>
    <cellStyle name="常规 6 7 2 2" xfId="2268"/>
    <cellStyle name="常规 4 2 2 5 2 2" xfId="2269"/>
    <cellStyle name="常规 10 3 2 2 3 2" xfId="2270"/>
    <cellStyle name="常规 3 2 3 2 2 2 3" xfId="2271"/>
    <cellStyle name="常规 2 2 2 2 2 4 3" xfId="2272"/>
    <cellStyle name="常规 2 3 2 3 7" xfId="2273"/>
    <cellStyle name="常规 6 2 4 5 2" xfId="2274"/>
    <cellStyle name="常规 10 4 2" xfId="2275"/>
    <cellStyle name="常规 11 2 2 3 3 3" xfId="2276"/>
    <cellStyle name="常规 6 7 2 2 2" xfId="2277"/>
    <cellStyle name="常规 4 2 2 5 2 2 2" xfId="2278"/>
    <cellStyle name="常规 10 3 2 2 3 2 2" xfId="2279"/>
    <cellStyle name="常规 3 2 3 2 2 2 3 2" xfId="2280"/>
    <cellStyle name="常规 2 3 2 3 7 2" xfId="2281"/>
    <cellStyle name="常规 6 7 4 2" xfId="2282"/>
    <cellStyle name="常规 4 2 2 5 4 2" xfId="2283"/>
    <cellStyle name="常规 10 3 2 2 5 2" xfId="2284"/>
    <cellStyle name="常规 13 4 2 2 5" xfId="2285"/>
    <cellStyle name="常规 10 3 2 3" xfId="2286"/>
    <cellStyle name="常规 6 2 2 4 3 2 2" xfId="2287"/>
    <cellStyle name="常规 13 2 2 3 4 2" xfId="2288"/>
    <cellStyle name="常规 2 2 2 2 3 2 2 4 2" xfId="2289"/>
    <cellStyle name="常规 13 4 2 2 5 2" xfId="2290"/>
    <cellStyle name="常规 10 3 2 3 2" xfId="2291"/>
    <cellStyle name="常规 13 4 2 2 6" xfId="2292"/>
    <cellStyle name="常规 10 3 2 4" xfId="2293"/>
    <cellStyle name="常规 10 3 2 4 2" xfId="2294"/>
    <cellStyle name="常规 2 3 2 10" xfId="2295"/>
    <cellStyle name="常规 10 3 2 6" xfId="2296"/>
    <cellStyle name="常规 2 3 2 4 3 2" xfId="2297"/>
    <cellStyle name="常规 6 6 3 6" xfId="2298"/>
    <cellStyle name="常规 4 2 2 4 3 6" xfId="2299"/>
    <cellStyle name="常规 10 3 3 2" xfId="2300"/>
    <cellStyle name="常规 13 4 2 3 4" xfId="2301"/>
    <cellStyle name="常规 11 2 2 3 2 4 2" xfId="2302"/>
    <cellStyle name="常规 10 3 3 2 2 2" xfId="2303"/>
    <cellStyle name="常规 2 2 2 3 2 3 3" xfId="2304"/>
    <cellStyle name="常规 7 2 3 5 2" xfId="2305"/>
    <cellStyle name="常规 5 7 2 5" xfId="2306"/>
    <cellStyle name="常规 4 3 5 2 5" xfId="2307"/>
    <cellStyle name="常规 13 3 3 2 3" xfId="2308"/>
    <cellStyle name="常规 11 3 2 2 3 3" xfId="2309"/>
    <cellStyle name="常规 18 3 3" xfId="2310"/>
    <cellStyle name="常规 3 3 3 2 2 2 4" xfId="2311"/>
    <cellStyle name="常规 2 4 2 3 2 4 2" xfId="2312"/>
    <cellStyle name="常规 2 3 2 2 2 4 4" xfId="2313"/>
    <cellStyle name="常规 14 4 2 2 2 2 2 2 2" xfId="2314"/>
    <cellStyle name="常规 13 5 6" xfId="2315"/>
    <cellStyle name="常规 10 3 3 2 2 2 2" xfId="2316"/>
    <cellStyle name="常规 2 2 2 3 2 3 3 2" xfId="2317"/>
    <cellStyle name="常规 10 3 3 2 2 3" xfId="2318"/>
    <cellStyle name="常规 2 2 2 3 2 3 4" xfId="2319"/>
    <cellStyle name="常规 2 3 2 4 2 3 2" xfId="2320"/>
    <cellStyle name="常规 4 5 5 2" xfId="2321"/>
    <cellStyle name="常规 10 3 3 2 3" xfId="2322"/>
    <cellStyle name="常规 4 2 3 5 2" xfId="2323"/>
    <cellStyle name="常规 2 3 2 2 2 2 2 3 2 4" xfId="2324"/>
    <cellStyle name="常规 7 7 2" xfId="2325"/>
    <cellStyle name="常规 4 5 5 2 2" xfId="2326"/>
    <cellStyle name="常规 10 3 3 2 3 2" xfId="2327"/>
    <cellStyle name="常规 4 2 3 5 2 2" xfId="2328"/>
    <cellStyle name="常规 3 2 2 5 2 4" xfId="2329"/>
    <cellStyle name="常规 7 7 2 2" xfId="2330"/>
    <cellStyle name="常规 3 2 3 3 2 2 3" xfId="2331"/>
    <cellStyle name="常规 2 2 2 3 2 4 3" xfId="2332"/>
    <cellStyle name="常规 14 4 2 2 2 2 4" xfId="2333"/>
    <cellStyle name="常规 11 4 5 2" xfId="2334"/>
    <cellStyle name="常规 13 5 2 2 2 2 2 2" xfId="2335"/>
    <cellStyle name="常规 16 2 2 2" xfId="2336"/>
    <cellStyle name="常规 4 5 5 3" xfId="2337"/>
    <cellStyle name="常规 10 3 3 2 4" xfId="2338"/>
    <cellStyle name="常规 4 2 3 5 3" xfId="2339"/>
    <cellStyle name="常规 7 7 3" xfId="2340"/>
    <cellStyle name="常规 10 3 3 2 4 2" xfId="2341"/>
    <cellStyle name="常规 10 3 3 2 5" xfId="2342"/>
    <cellStyle name="常规 6 3 5 2 2 2 2" xfId="2343"/>
    <cellStyle name="常规 10 3 3 3" xfId="2344"/>
    <cellStyle name="常规 13 4 2 3 5" xfId="2345"/>
    <cellStyle name="常规 6 2 2 4 3 3 2" xfId="2346"/>
    <cellStyle name="常规 13 2 2 3 5 2" xfId="2347"/>
    <cellStyle name="常规 6 3 5 2 2 2 2 2" xfId="2348"/>
    <cellStyle name="常规 10 3 3 3 2" xfId="2349"/>
    <cellStyle name="常规 13 4 2 3 5 2" xfId="2350"/>
    <cellStyle name="常规 10 3 3 3 2 2" xfId="2351"/>
    <cellStyle name="常规 14 2 3 4" xfId="2352"/>
    <cellStyle name="常规 2 2 2 3 3 3 3" xfId="2353"/>
    <cellStyle name="常规 4 5 6 2" xfId="2354"/>
    <cellStyle name="常规 10 3 3 3 3" xfId="2355"/>
    <cellStyle name="常规 4 2 3 6 2" xfId="2356"/>
    <cellStyle name="常规 7 8 2" xfId="2357"/>
    <cellStyle name="常规 2 2 5 2 2 2 2" xfId="2358"/>
    <cellStyle name="常规 13 4 2 3 6" xfId="2359"/>
    <cellStyle name="常规 10 3 3 4" xfId="2360"/>
    <cellStyle name="常规 10 3 3 4 2" xfId="2361"/>
    <cellStyle name="常规 14 4 2 2 2 5 2" xfId="2362"/>
    <cellStyle name="常规 12 2 2 2 5" xfId="2363"/>
    <cellStyle name="常规 10 3 3 5 2" xfId="2364"/>
    <cellStyle name="常规 10 3 3 6" xfId="2365"/>
    <cellStyle name="常规 2 3 2 4 4 2" xfId="2366"/>
    <cellStyle name="常规 10 3 4 2" xfId="2367"/>
    <cellStyle name="常规 10 3 4 3" xfId="2368"/>
    <cellStyle name="常规 2 4 3 3 3" xfId="2369"/>
    <cellStyle name="常规 10 3 7" xfId="2370"/>
    <cellStyle name="常规 13 6 2 5" xfId="2371"/>
    <cellStyle name="常规 10 8" xfId="2372"/>
    <cellStyle name="常规 6 7 2 6" xfId="2373"/>
    <cellStyle name="常规 4 2 2 5 2 6" xfId="2374"/>
    <cellStyle name="常规 10 4 2 2" xfId="2375"/>
    <cellStyle name="常规 13 4 3 2 4" xfId="2376"/>
    <cellStyle name="常规 2 3 2 3 2 4 5" xfId="2377"/>
    <cellStyle name="常规 13 6 2 5 2" xfId="2378"/>
    <cellStyle name="常规 2 2 4 4 3" xfId="2379"/>
    <cellStyle name="常规 10 8 2" xfId="2380"/>
    <cellStyle name="常规 13 4 3 2 4 2" xfId="2381"/>
    <cellStyle name="常规 2 3 2 2 2 2 3 2 2 3" xfId="2382"/>
    <cellStyle name="常规 10 4 2 2 2" xfId="2383"/>
    <cellStyle name="常规 10 4 2 2 2 2" xfId="2384"/>
    <cellStyle name="常规 2 2 3 2 2 3 3" xfId="2385"/>
    <cellStyle name="常规 12 2 3 2 5" xfId="2386"/>
    <cellStyle name="常规 12 2 2 2 3 3" xfId="2387"/>
    <cellStyle name="常规 5 3 3" xfId="2388"/>
    <cellStyle name="常规 10 4 2 2 2 2 2" xfId="2389"/>
    <cellStyle name="常规 6 2 5 3 2" xfId="2390"/>
    <cellStyle name="常规 11 2 2" xfId="2391"/>
    <cellStyle name="常规 10 4 2 2 2 3" xfId="2392"/>
    <cellStyle name="常规 2 3 3 3 2 3 2" xfId="2393"/>
    <cellStyle name="常规 11 2 2 4 2" xfId="2394"/>
    <cellStyle name="常规 5 4 5 2" xfId="2395"/>
    <cellStyle name="常规 10 4 2 2 3" xfId="2396"/>
    <cellStyle name="常规 4 3 2 5 2" xfId="2397"/>
    <cellStyle name="常规 2 3 2 2 2 2 3 2 2 4" xfId="2398"/>
    <cellStyle name="常规 11 2 2 4 2 2" xfId="2399"/>
    <cellStyle name="常规 5 4 5 2 2" xfId="2400"/>
    <cellStyle name="常规 10 4 2 2 3 2" xfId="2401"/>
    <cellStyle name="常规 12 3 5 2" xfId="2402"/>
    <cellStyle name="常规 11 2 2 4 3" xfId="2403"/>
    <cellStyle name="常规 5 4 5 3" xfId="2404"/>
    <cellStyle name="常规 10 4 2 2 4" xfId="2405"/>
    <cellStyle name="常规 14 4 4 2 4 2" xfId="2406"/>
    <cellStyle name="常规 5 4 5 4" xfId="2407"/>
    <cellStyle name="常规 10 4 2 2 5" xfId="2408"/>
    <cellStyle name="常规 15 6 2" xfId="2409"/>
    <cellStyle name="常规 13 6 2 6" xfId="2410"/>
    <cellStyle name="常规 10 9" xfId="2411"/>
    <cellStyle name="常规 5 5 2 3 5 2" xfId="2412"/>
    <cellStyle name="常规 13 4 3 2 5" xfId="2413"/>
    <cellStyle name="常规 10 4 2 3" xfId="2414"/>
    <cellStyle name="常规 10 4 2 5" xfId="2415"/>
    <cellStyle name="常规 13 4 3 2 5 2" xfId="2416"/>
    <cellStyle name="常规 10 4 2 3 2" xfId="2417"/>
    <cellStyle name="常规 13 4 3 2 6" xfId="2418"/>
    <cellStyle name="常规 10 4 2 4" xfId="2419"/>
    <cellStyle name="常规 10 4 3" xfId="2420"/>
    <cellStyle name="常规 5 4 4 3 4 2" xfId="2421"/>
    <cellStyle name="常规 14 4 2 3 2 2" xfId="2422"/>
    <cellStyle name="常规 3 5 3 3" xfId="2423"/>
    <cellStyle name="常规 11 8" xfId="2424"/>
    <cellStyle name="常规 10 4 3 2" xfId="2425"/>
    <cellStyle name="常规 3 5 3 3 2" xfId="2426"/>
    <cellStyle name="常规 14 4 2 3 2 2 2" xfId="2427"/>
    <cellStyle name="常规 14 3 2 2 2 2 4" xfId="2428"/>
    <cellStyle name="常规 11 8 2" xfId="2429"/>
    <cellStyle name="常规 10 4 3 2 2" xfId="2430"/>
    <cellStyle name="常规 3 5 3 4" xfId="2431"/>
    <cellStyle name="常规 14 4 2 3 2 3" xfId="2432"/>
    <cellStyle name="常规 11 9" xfId="2433"/>
    <cellStyle name="常规 10 4 3 3" xfId="2434"/>
    <cellStyle name="常规 10 4 4 2" xfId="2435"/>
    <cellStyle name="常规 14 5 2 2 2 3" xfId="2436"/>
    <cellStyle name="常规 2 4 3 4 2" xfId="2437"/>
    <cellStyle name="常规 10 4 6" xfId="2438"/>
    <cellStyle name="常规 4 6 4 2 4 2" xfId="2439"/>
    <cellStyle name="常规 13 6 2 2 2 2" xfId="2440"/>
    <cellStyle name="常规 13 4 4 2 4" xfId="2441"/>
    <cellStyle name="常规 10 5 2 2" xfId="2442"/>
    <cellStyle name="常规 2 3 2 3 3 4 5" xfId="2443"/>
    <cellStyle name="常规 13 6 2 2 2 2 2" xfId="2444"/>
    <cellStyle name="常规 13 4 4 2 4 2" xfId="2445"/>
    <cellStyle name="常规 10 5 2 2 2" xfId="2446"/>
    <cellStyle name="常规 11 3 2 4 2" xfId="2447"/>
    <cellStyle name="常规 2 3 4 4 4" xfId="2448"/>
    <cellStyle name="常规 6 4 5 2" xfId="2449"/>
    <cellStyle name="常规 4 2 2 2 5 2" xfId="2450"/>
    <cellStyle name="常规 10 5 2 2 3" xfId="2451"/>
    <cellStyle name="常规 14 3 2 2 2 3 2" xfId="2452"/>
    <cellStyle name="常规 10 5 2 3" xfId="2453"/>
    <cellStyle name="常规 13 4 4 2 5" xfId="2454"/>
    <cellStyle name="常规 6 2 2 3 2" xfId="2455"/>
    <cellStyle name="常规 13 6 2 2 2 3" xfId="2456"/>
    <cellStyle name="常规 14 3 2 2 2 3 3" xfId="2457"/>
    <cellStyle name="常规 10 5 2 4" xfId="2458"/>
    <cellStyle name="常规 10 5 2 4 2" xfId="2459"/>
    <cellStyle name="常规 14 4 2 3 2 3 2" xfId="2460"/>
    <cellStyle name="常规 10 5 2 5" xfId="2461"/>
    <cellStyle name="常规 13 6 2 2 3" xfId="2462"/>
    <cellStyle name="常规 10 5 3" xfId="2463"/>
    <cellStyle name="常规 13 6 2 2 4" xfId="2464"/>
    <cellStyle name="常规 12 3 2 2" xfId="2465"/>
    <cellStyle name="常规 10 5 4" xfId="2466"/>
    <cellStyle name="常规 2 3 7 3 3 2 2" xfId="2467"/>
    <cellStyle name="常规 14 5 2 2 3 3" xfId="2468"/>
    <cellStyle name="常规 12 3 2 4" xfId="2469"/>
    <cellStyle name="常规 5 4 3 4 2 2 2 2" xfId="2470"/>
    <cellStyle name="常规 2 4 3 5 2" xfId="2471"/>
    <cellStyle name="常规 10 5 6" xfId="2472"/>
    <cellStyle name="常规 2 2 2 2" xfId="2473"/>
    <cellStyle name="常规 12 3 2 5" xfId="2474"/>
    <cellStyle name="常规 2 3 2 2 4 2 2" xfId="2475"/>
    <cellStyle name="常规 10 5 7" xfId="2476"/>
    <cellStyle name="常规 2 2 2 3" xfId="2477"/>
    <cellStyle name="常规 13 6 2 3 2" xfId="2478"/>
    <cellStyle name="常规 2 2 4 2 3" xfId="2479"/>
    <cellStyle name="常规 10 6 2" xfId="2480"/>
    <cellStyle name="常规 13 6 2 3 2 2" xfId="2481"/>
    <cellStyle name="常规 2 2 4 2 3 2" xfId="2482"/>
    <cellStyle name="常规 10 6 2 2" xfId="2483"/>
    <cellStyle name="常规 13 6 2 3 3" xfId="2484"/>
    <cellStyle name="常规 11 2 2 2 2" xfId="2485"/>
    <cellStyle name="常规 2 2 4 2 4" xfId="2486"/>
    <cellStyle name="常规 10 6 3" xfId="2487"/>
    <cellStyle name="常规 4 3 7 2 2 4" xfId="2488"/>
    <cellStyle name="常规 2 3 7 2 2 2 2 2" xfId="2489"/>
    <cellStyle name="常规 14 2 3 4 2" xfId="2490"/>
    <cellStyle name="常规 13 6 2 4" xfId="2491"/>
    <cellStyle name="常规 2 6 3 2 3 2 2" xfId="2492"/>
    <cellStyle name="常规 10 7" xfId="2493"/>
    <cellStyle name="常规 13 6 2 4 2" xfId="2494"/>
    <cellStyle name="常规 2 2 4 3 3" xfId="2495"/>
    <cellStyle name="常规 10 7 2" xfId="2496"/>
    <cellStyle name="常规 6 2 5 3 2 2" xfId="2497"/>
    <cellStyle name="常规 4 2 3 3 2 6" xfId="2498"/>
    <cellStyle name="常规 11 2 2 2" xfId="2499"/>
    <cellStyle name="常规 4 5 3 2 6" xfId="2500"/>
    <cellStyle name="常规 7 2 2 4 3 2 2" xfId="2501"/>
    <cellStyle name="常规 11 2 2 2 2 2 2 2 2" xfId="2502"/>
    <cellStyle name="常规 2 3 2 2 5" xfId="2503"/>
    <cellStyle name="常规 13 2 3" xfId="2504"/>
    <cellStyle name="常规 7 2 2 4 4 2" xfId="2505"/>
    <cellStyle name="常规 11 2 2 2 2 2 3 2" xfId="2506"/>
    <cellStyle name="常规 17 2 5 2" xfId="2507"/>
    <cellStyle name="常规 7 2 2 4 5" xfId="2508"/>
    <cellStyle name="常规 11 2 2 2 2 2 4" xfId="2509"/>
    <cellStyle name="常规 17 2 6" xfId="2510"/>
    <cellStyle name="常规 2 3 2 2 3 3 3 2" xfId="2511"/>
    <cellStyle name="常规 5 2 2 5" xfId="2512"/>
    <cellStyle name="常规 13 3 3" xfId="2513"/>
    <cellStyle name="常规 11 2 2 2 2 2 4 2" xfId="2514"/>
    <cellStyle name="常规 14 4 5 3" xfId="2515"/>
    <cellStyle name="常规 11 2 2 3 2 2 2 2" xfId="2516"/>
    <cellStyle name="常规 2 2 2 3 2 2 2 6" xfId="2517"/>
    <cellStyle name="常规 14 2 2 3 3 2" xfId="2518"/>
    <cellStyle name="常规 2 2 2 3 3 2 2 3 2" xfId="2519"/>
    <cellStyle name="常规 7 2 2 4 6" xfId="2520"/>
    <cellStyle name="常规 5 4 4 2 2 2 2" xfId="2521"/>
    <cellStyle name="常规 11 2 2 2 2 2 5" xfId="2522"/>
    <cellStyle name="常规 7 2 2 5 3 2" xfId="2523"/>
    <cellStyle name="常规 6 2 3 4 2 2 2" xfId="2524"/>
    <cellStyle name="常规 4 3 4 2 6 2" xfId="2525"/>
    <cellStyle name="常规 13 3 2 2 4 2" xfId="2526"/>
    <cellStyle name="常规 11 2 2 2 2 3 2 2" xfId="2527"/>
    <cellStyle name="常规 7 2 2 5 4" xfId="2528"/>
    <cellStyle name="常规 6 2 3 4 2 3" xfId="2529"/>
    <cellStyle name="常规 13 3 2 2 5" xfId="2530"/>
    <cellStyle name="常规 11 2 2 2 2 3 3" xfId="2531"/>
    <cellStyle name="常规 6 2 3 4 4 2" xfId="2532"/>
    <cellStyle name="常规 11 2 2 2 2 5 2" xfId="2533"/>
    <cellStyle name="常规 6 2 3 4 5" xfId="2534"/>
    <cellStyle name="常规 4 8 2 4 2" xfId="2535"/>
    <cellStyle name="常规 4 2 6 2 4 2" xfId="2536"/>
    <cellStyle name="常规 13 2 4 2 2 2" xfId="2537"/>
    <cellStyle name="常规 11 2 2 2 2 6" xfId="2538"/>
    <cellStyle name="常规 12 3 3 2" xfId="2539"/>
    <cellStyle name="常规 11 2 2 2 3" xfId="2540"/>
    <cellStyle name="常规 2 2 4 2 5" xfId="2541"/>
    <cellStyle name="常规 2 3 2 2 3 3 2 2 2 2" xfId="2542"/>
    <cellStyle name="常规 11 2 2 2 5" xfId="2543"/>
    <cellStyle name="常规 11 2 2 2 5 2" xfId="2544"/>
    <cellStyle name="常规 11 2 2 2 6" xfId="2545"/>
    <cellStyle name="常规 2 3 2 2 4 3 2" xfId="2546"/>
    <cellStyle name="常规 6 2 2 5 2 2 2" xfId="2547"/>
    <cellStyle name="常规 13 2 3 2 4 2" xfId="2548"/>
    <cellStyle name="常规 2 3 7 2 2 2 3" xfId="2549"/>
    <cellStyle name="常规 11 2 2 3" xfId="2550"/>
    <cellStyle name="常规 11 2 2 3 2" xfId="2551"/>
    <cellStyle name="常规 2 2 4 3 4" xfId="2552"/>
    <cellStyle name="常规 12 3 4 2" xfId="2553"/>
    <cellStyle name="常规 11 2 2 3 3" xfId="2554"/>
    <cellStyle name="常规 2 2 4 3 5" xfId="2555"/>
    <cellStyle name="常规 11 2 2 3 4 2" xfId="2556"/>
    <cellStyle name="常规 11 2 2 3 5 2" xfId="2557"/>
    <cellStyle name="常规 5 5 2 3 2 3" xfId="2558"/>
    <cellStyle name="常规 4 3 7 2 2 2" xfId="2559"/>
    <cellStyle name="常规 2 3 5 2 2 6" xfId="2560"/>
    <cellStyle name="常规 4 3 3 2 3 2 3" xfId="2561"/>
    <cellStyle name="常规 7 3 3 2 5" xfId="2562"/>
    <cellStyle name="常规 11 2 2 3 6" xfId="2563"/>
    <cellStyle name="常规 2 3 2 2 4 4 2" xfId="2564"/>
    <cellStyle name="常规 11 2 2 4" xfId="2565"/>
    <cellStyle name="常规 6 2 2 5 2 2 4" xfId="2566"/>
    <cellStyle name="常规 14 2 4 2 4 2" xfId="2567"/>
    <cellStyle name="常规 2 3 2 5 3" xfId="2568"/>
    <cellStyle name="常规 2 3 7 2 2 2 5" xfId="2569"/>
    <cellStyle name="常规 11 2 2 5" xfId="2570"/>
    <cellStyle name="常规 11 2 2 6" xfId="2571"/>
    <cellStyle name="常规 2 3 3 3 3 2" xfId="2572"/>
    <cellStyle name="常规 6 2 6 3" xfId="2573"/>
    <cellStyle name="常规 3 2 2 4 2 2 2" xfId="2574"/>
    <cellStyle name="常规 12 2" xfId="2575"/>
    <cellStyle name="常规 2 4 2 2 3 2 2" xfId="2576"/>
    <cellStyle name="常规 11 2 2 7" xfId="2577"/>
    <cellStyle name="常规 2 3 3 3 3 3" xfId="2578"/>
    <cellStyle name="常规 6 2 5 3 3" xfId="2579"/>
    <cellStyle name="常规 11 2 3" xfId="2580"/>
    <cellStyle name="常规 11 2 3 2" xfId="2581"/>
    <cellStyle name="常规 11 2 3 2 2" xfId="2582"/>
    <cellStyle name="常规 2 2 5 2 4" xfId="2583"/>
    <cellStyle name="常规 11 6 3" xfId="2584"/>
    <cellStyle name="常规 6 5 2 2 2 4 2" xfId="2585"/>
    <cellStyle name="常规 4 2 2 3 2 2 2 4 2" xfId="2586"/>
    <cellStyle name="常规 2 3 7 2 2 3 2 2" xfId="2587"/>
    <cellStyle name="常规 11 2 3 2 2 2 2 2" xfId="2588"/>
    <cellStyle name="常规 11 2 3 2 5 2" xfId="2589"/>
    <cellStyle name="常规 11 2 3 2 2 2 3" xfId="2590"/>
    <cellStyle name="常规 6 3 3 4 3 2" xfId="2591"/>
    <cellStyle name="常规 14 3 2 3 4" xfId="2592"/>
    <cellStyle name="常规 11 2 3 2 2 4 2" xfId="2593"/>
    <cellStyle name="常规 6 3 3 4 4" xfId="2594"/>
    <cellStyle name="常规 11 2 3 2 2 5" xfId="2595"/>
    <cellStyle name="常规 14 2 2 3 2 2 2 2" xfId="2596"/>
    <cellStyle name="常规 12 4 3 2" xfId="2597"/>
    <cellStyle name="常规 11 2 3 2 3" xfId="2598"/>
    <cellStyle name="常规 2 2 5 2 5" xfId="2599"/>
    <cellStyle name="常规 11 2 3 2 5" xfId="2600"/>
    <cellStyle name="常规 11 2 3 2 6" xfId="2601"/>
    <cellStyle name="常规 2 3 2 2 5 3 2" xfId="2602"/>
    <cellStyle name="常规 6 2 2 5 2 3 2" xfId="2603"/>
    <cellStyle name="常规 13 2 3 2 5 2" xfId="2604"/>
    <cellStyle name="常规 6 5 2 2 2 5" xfId="2605"/>
    <cellStyle name="常规 4 2 2 3 2 2 2 5" xfId="2606"/>
    <cellStyle name="常规 2 3 7 2 2 3 3" xfId="2607"/>
    <cellStyle name="常规 11 2 3 3" xfId="2608"/>
    <cellStyle name="常规 11 2 3 3 2" xfId="2609"/>
    <cellStyle name="常规 2 3 2 3 3 2 2 2 5" xfId="2610"/>
    <cellStyle name="常规 12 4 4 2" xfId="2611"/>
    <cellStyle name="常规 11 2 3 3 3" xfId="2612"/>
    <cellStyle name="常规 4 2 2 3 2 2 2 6" xfId="2613"/>
    <cellStyle name="常规 13 2 2 3 2 2 2 2" xfId="2614"/>
    <cellStyle name="常规 6 2 2 5 2 3 3" xfId="2615"/>
    <cellStyle name="常规 2 3 2 6 2" xfId="2616"/>
    <cellStyle name="常规 11 2 3 4" xfId="2617"/>
    <cellStyle name="常规 14 4 2 3 2 2 3" xfId="2618"/>
    <cellStyle name="常规 14 3 2 2 2 2 5" xfId="2619"/>
    <cellStyle name="常规 2 3 2 6 2 2" xfId="2620"/>
    <cellStyle name="常规 11 2 3 4 2" xfId="2621"/>
    <cellStyle name="常规 11 2 3 5" xfId="2622"/>
    <cellStyle name="常规 11 2 3 5 2" xfId="2623"/>
    <cellStyle name="常规 11 2 3 6" xfId="2624"/>
    <cellStyle name="常规 2 3 3 3 4 2" xfId="2625"/>
    <cellStyle name="常规 11 2 4" xfId="2626"/>
    <cellStyle name="常规 2 2 2 4 3 3 2 2" xfId="2627"/>
    <cellStyle name="常规 11 2 4 2 5" xfId="2628"/>
    <cellStyle name="常规 2 2 2 3 2 2 4 2" xfId="2629"/>
    <cellStyle name="常规 2 3 2 4 2 2 2 2" xfId="2630"/>
    <cellStyle name="常规 14 2 2 3 2 5" xfId="2631"/>
    <cellStyle name="常规 11 2 4 3" xfId="2632"/>
    <cellStyle name="常规 6 2 2 5 2 4 2" xfId="2633"/>
    <cellStyle name="常规 13 3 3 2 3 2 2" xfId="2634"/>
    <cellStyle name="常规 2 3 5 2 2 2 2 2 3" xfId="2635"/>
    <cellStyle name="常规 14 6 4" xfId="2636"/>
    <cellStyle name="常规 11 2 4 3 2 2" xfId="2637"/>
    <cellStyle name="常规 11 2 4 4" xfId="2638"/>
    <cellStyle name="常规 11 2 4 6" xfId="2639"/>
    <cellStyle name="常规 4 8 2 4" xfId="2640"/>
    <cellStyle name="常规 4 2 6 2 4" xfId="2641"/>
    <cellStyle name="常规 13 2 4 2 2" xfId="2642"/>
    <cellStyle name="常规 2 3 3 3 5 2" xfId="2643"/>
    <cellStyle name="常规 11 3 2 2 2 2 2 2" xfId="2644"/>
    <cellStyle name="常规 18 2 2 2 2" xfId="2645"/>
    <cellStyle name="常规 2 3 2 2 2 2 2 6" xfId="2646"/>
    <cellStyle name="常规 9 2 4 2 4" xfId="2647"/>
    <cellStyle name="常规 2 3 2 2 2 3 3 2 2" xfId="2648"/>
    <cellStyle name="常规 11 3 2 2 2 2 3" xfId="2649"/>
    <cellStyle name="常规 18 2 2 3" xfId="2650"/>
    <cellStyle name="常规 2 3 2 2 2 3 3 3" xfId="2651"/>
    <cellStyle name="常规 7 2 3 4 3 2" xfId="2652"/>
    <cellStyle name="常规 6 2 2 4 3 4" xfId="2653"/>
    <cellStyle name="常规 13 2 2 3 6" xfId="2654"/>
    <cellStyle name="常规 11 3 2 2 2 4 2" xfId="2655"/>
    <cellStyle name="常规 18 2 4 2" xfId="2656"/>
    <cellStyle name="常规 2 3 2 2 2 3 5 2" xfId="2657"/>
    <cellStyle name="常规 7 2 3 4 4" xfId="2658"/>
    <cellStyle name="常规 11 3 2 2 2 5" xfId="2659"/>
    <cellStyle name="常规 18 2 5" xfId="2660"/>
    <cellStyle name="常规 2 3 2 2 2 3 6" xfId="2661"/>
    <cellStyle name="常规 5 2 2 5 2" xfId="2662"/>
    <cellStyle name="常规 2 3 2 2 2 3 2 2 2 4" xfId="2663"/>
    <cellStyle name="常规 13 3 3 2" xfId="2664"/>
    <cellStyle name="常规 11 3 2 2 3" xfId="2665"/>
    <cellStyle name="常规 18 3" xfId="2666"/>
    <cellStyle name="常规 2 3 4 2 5" xfId="2667"/>
    <cellStyle name="常规 5 7 2 4 2" xfId="2668"/>
    <cellStyle name="常规 4 3 5 2 4 2" xfId="2669"/>
    <cellStyle name="常规 13 3 3 2 2 2" xfId="2670"/>
    <cellStyle name="常规 11 3 2 2 3 2 2" xfId="2671"/>
    <cellStyle name="常规 18 3 2 2" xfId="2672"/>
    <cellStyle name="常规 3 3 3 2 2 2 3 2" xfId="2673"/>
    <cellStyle name="常规 2 3 2 2 2 4 3 2" xfId="2674"/>
    <cellStyle name="常规 14 5 3 2 4 2" xfId="2675"/>
    <cellStyle name="常规 2 3 2 2 2 3 2 2 2 5" xfId="2676"/>
    <cellStyle name="常规 13 3 3 3" xfId="2677"/>
    <cellStyle name="常规 11 3 2 2 4" xfId="2678"/>
    <cellStyle name="常规 18 4" xfId="2679"/>
    <cellStyle name="常规 2 2 2 2 4 3 2" xfId="2680"/>
    <cellStyle name="常规 2 3 4 2 6" xfId="2681"/>
    <cellStyle name="常规 13 3 3 4" xfId="2682"/>
    <cellStyle name="常规 11 3 2 2 5" xfId="2683"/>
    <cellStyle name="常规 18 5" xfId="2684"/>
    <cellStyle name="常规 2 2 2 2 4 3 3" xfId="2685"/>
    <cellStyle name="常规 2 3 4 2 7" xfId="2686"/>
    <cellStyle name="常规 13 5 2 2 5" xfId="2687"/>
    <cellStyle name="常规 11 3 2 3" xfId="2688"/>
    <cellStyle name="常规 19" xfId="2689"/>
    <cellStyle name="常规 13 5 2 2 5 2" xfId="2690"/>
    <cellStyle name="常规 11 3 2 3 2" xfId="2691"/>
    <cellStyle name="常规 19 2" xfId="2692"/>
    <cellStyle name="常规 2 3 4 3 4" xfId="2693"/>
    <cellStyle name="常规 12 2 3 6" xfId="2694"/>
    <cellStyle name="常规 2 3 2 2 3 3 3" xfId="2695"/>
    <cellStyle name="常规 11 3 2 3 2 2" xfId="2696"/>
    <cellStyle name="常规 19 2 2" xfId="2697"/>
    <cellStyle name="常规 2 3 4 3 4 2" xfId="2698"/>
    <cellStyle name="常规 13 3 4 2" xfId="2699"/>
    <cellStyle name="常规 11 3 2 3 3" xfId="2700"/>
    <cellStyle name="常规 19 3" xfId="2701"/>
    <cellStyle name="常规 2 3 4 3 5" xfId="2702"/>
    <cellStyle name="常规 13 5 2 2 6" xfId="2703"/>
    <cellStyle name="常规 11 3 2 4" xfId="2704"/>
    <cellStyle name="常规 11 3 2 5" xfId="2705"/>
    <cellStyle name="常规 11 3 2 6" xfId="2706"/>
    <cellStyle name="常规 2 3 3 4 3 2" xfId="2707"/>
    <cellStyle name="常规 11 3 3" xfId="2708"/>
    <cellStyle name="常规 11 3 3 2" xfId="2709"/>
    <cellStyle name="常规 13 4 3 2" xfId="2710"/>
    <cellStyle name="常规 11 3 3 2 3" xfId="2711"/>
    <cellStyle name="常规 2 3 5 2 5" xfId="2712"/>
    <cellStyle name="常规 2 3 2 2 2 3 2 3 2 4" xfId="2713"/>
    <cellStyle name="常规 13 4 3 3" xfId="2714"/>
    <cellStyle name="常规 11 3 3 2 4" xfId="2715"/>
    <cellStyle name="常规 2 3 5 2 6" xfId="2716"/>
    <cellStyle name="常规 13 4 2 2 2 2 4 2" xfId="2717"/>
    <cellStyle name="常规 13 6 3 3" xfId="2718"/>
    <cellStyle name="常规 2 3 7 2 6" xfId="2719"/>
    <cellStyle name="常规 11 6" xfId="2720"/>
    <cellStyle name="常规 13 4 3 3 2" xfId="2721"/>
    <cellStyle name="常规 11 3 3 2 4 2" xfId="2722"/>
    <cellStyle name="常规 2 3 5 2 6 2" xfId="2723"/>
    <cellStyle name="常规 11 3 3 3" xfId="2724"/>
    <cellStyle name="常规 11 3 3 3 2" xfId="2725"/>
    <cellStyle name="常规 2 3 5 3 4" xfId="2726"/>
    <cellStyle name="常规 13 2 3 6" xfId="2727"/>
    <cellStyle name="常规 2 3 2 3 3 3 3" xfId="2728"/>
    <cellStyle name="常规 11 3 3 3 2 2" xfId="2729"/>
    <cellStyle name="常规 2 3 5 3 4 2" xfId="2730"/>
    <cellStyle name="常规 11 3 3 4" xfId="2731"/>
    <cellStyle name="常规 11 3 3 4 2" xfId="2732"/>
    <cellStyle name="常规 2 3 5 4 4" xfId="2733"/>
    <cellStyle name="常规 11 3 3 5" xfId="2734"/>
    <cellStyle name="常规 11 3 3 5 2" xfId="2735"/>
    <cellStyle name="常规 11 3 3 6" xfId="2736"/>
    <cellStyle name="常规 2 3 3 4 4 2" xfId="2737"/>
    <cellStyle name="常规 11 3 4" xfId="2738"/>
    <cellStyle name="常规 11 3 4 2" xfId="2739"/>
    <cellStyle name="常规 11 3 4 3" xfId="2740"/>
    <cellStyle name="常规 2 4 4 3 2 2" xfId="2741"/>
    <cellStyle name="常规 11 3 6 2" xfId="2742"/>
    <cellStyle name="常规 6 2 5 5 2" xfId="2743"/>
    <cellStyle name="常规 11 4 2" xfId="2744"/>
    <cellStyle name="常规 13 5 3 2 4" xfId="2745"/>
    <cellStyle name="常规 11 4 2 2" xfId="2746"/>
    <cellStyle name="常规 11 4 2 2 2 2 2" xfId="2747"/>
    <cellStyle name="常规 17 2 2 4" xfId="2748"/>
    <cellStyle name="常规 2 10 2 3" xfId="2749"/>
    <cellStyle name="常规 14 3 3 2 2" xfId="2750"/>
    <cellStyle name="常规 11 4 2 2 3 2" xfId="2751"/>
    <cellStyle name="常规 13 5 3 2 5" xfId="2752"/>
    <cellStyle name="常规 11 4 2 3" xfId="2753"/>
    <cellStyle name="常规 2 4 2 2 2 2 2 3" xfId="2754"/>
    <cellStyle name="常规 11 4 2 3 2 2" xfId="2755"/>
    <cellStyle name="常规 2 3 3 2 3 3 3" xfId="2756"/>
    <cellStyle name="常规 9 2 5 3" xfId="2757"/>
    <cellStyle name="常规 11 4 2 4 2" xfId="2758"/>
    <cellStyle name="常规 11 4 2 5 2" xfId="2759"/>
    <cellStyle name="常规 2 3 2 4" xfId="2760"/>
    <cellStyle name="常规 11 4 3" xfId="2761"/>
    <cellStyle name="常规 11 4 3 2" xfId="2762"/>
    <cellStyle name="常规 11 4 3 3" xfId="2763"/>
    <cellStyle name="常规 11 4 4" xfId="2764"/>
    <cellStyle name="常规 11 4 4 2" xfId="2765"/>
    <cellStyle name="常规 2 4 4 4 2" xfId="2766"/>
    <cellStyle name="常规 11 4 6" xfId="2767"/>
    <cellStyle name="常规 13 6 3 2 2" xfId="2768"/>
    <cellStyle name="常规 2 3 7 2 5 2" xfId="2769"/>
    <cellStyle name="常规 11 5 2" xfId="2770"/>
    <cellStyle name="常规 14 2 2 2 2 3 3" xfId="2771"/>
    <cellStyle name="常规 11 5 2 2" xfId="2772"/>
    <cellStyle name="常规 5 4 2 5 2" xfId="2773"/>
    <cellStyle name="常规 5 2 2 2 2 3 2" xfId="2774"/>
    <cellStyle name="常规 2 5 4 2 5" xfId="2775"/>
    <cellStyle name="常规 11 5 2 2 3" xfId="2776"/>
    <cellStyle name="常规 15 3 3 2" xfId="2777"/>
    <cellStyle name="常规 14 3 2 3 2 3 2" xfId="2778"/>
    <cellStyle name="常规 11 5 2 3" xfId="2779"/>
    <cellStyle name="常规 11 5 2 3 2" xfId="2780"/>
    <cellStyle name="常规 11 5 2 4" xfId="2781"/>
    <cellStyle name="常规 11 5 2 5" xfId="2782"/>
    <cellStyle name="常规 2 2 2 2 2 2 2 2 2" xfId="2783"/>
    <cellStyle name="常规 11 5 3" xfId="2784"/>
    <cellStyle name="常规 12 4 2 2" xfId="2785"/>
    <cellStyle name="常规 2 3 5 2 2 2 5 2" xfId="2786"/>
    <cellStyle name="常规 11 5 4" xfId="2787"/>
    <cellStyle name="常规 12 4 2 3 2" xfId="2788"/>
    <cellStyle name="常规 11 5 5 2" xfId="2789"/>
    <cellStyle name="常规 12 4 2 4" xfId="2790"/>
    <cellStyle name="常规 2 4 4 5 2" xfId="2791"/>
    <cellStyle name="常规 11 5 6" xfId="2792"/>
    <cellStyle name="常规 2 3 2 2" xfId="2793"/>
    <cellStyle name="常规 11 6 2" xfId="2794"/>
    <cellStyle name="常规 11 6 2 2" xfId="2795"/>
    <cellStyle name="常规 14 2 3 5 2" xfId="2796"/>
    <cellStyle name="常规 11 7" xfId="2797"/>
    <cellStyle name="常规 11 7 2" xfId="2798"/>
    <cellStyle name="常规 6 2 6 3 2 2" xfId="2799"/>
    <cellStyle name="常规 3 2 2 4 2 2 2 2 2" xfId="2800"/>
    <cellStyle name="常规 12 2 2 2" xfId="2801"/>
    <cellStyle name="常规 4 12 2" xfId="2802"/>
    <cellStyle name="常规 6 2 2 6 4" xfId="2803"/>
    <cellStyle name="常规 12 2 2 2 2 2 3" xfId="2804"/>
    <cellStyle name="常规 12 2 2 2 2 3" xfId="2805"/>
    <cellStyle name="常规 12 2 2 2 2 3 2" xfId="2806"/>
    <cellStyle name="常规 4 7 2 4 2" xfId="2807"/>
    <cellStyle name="常规 4 2 5 2 4 2" xfId="2808"/>
    <cellStyle name="常规 13 2 3 2 2 2" xfId="2809"/>
    <cellStyle name="常规 12 2 2 2 2 4" xfId="2810"/>
    <cellStyle name="常规 9 4 4 2" xfId="2811"/>
    <cellStyle name="常规 14 2 3 2 2 3" xfId="2812"/>
    <cellStyle name="常规 13 2 2 2 2 5" xfId="2813"/>
    <cellStyle name="常规 2 2 2 3 4" xfId="2814"/>
    <cellStyle name="常规 13 2 3 2 2 2 2" xfId="2815"/>
    <cellStyle name="常规 12 2 2 2 2 4 2" xfId="2816"/>
    <cellStyle name="常规 2 3 2 2 4 2 2 4" xfId="2817"/>
    <cellStyle name="常规 12 2 3 2 4" xfId="2818"/>
    <cellStyle name="常规 12 2 2 2 3 2" xfId="2819"/>
    <cellStyle name="常规 12 2 3 2 4 2" xfId="2820"/>
    <cellStyle name="常规 12 2 2 2 3 2 2" xfId="2821"/>
    <cellStyle name="常规 14 6 2 2 4 2" xfId="2822"/>
    <cellStyle name="常规 12 2 2 2 4" xfId="2823"/>
    <cellStyle name="常规 12 2 2 2 4 2" xfId="2824"/>
    <cellStyle name="常规 12 2 2 2 5 2" xfId="2825"/>
    <cellStyle name="常规 12 2 2 4" xfId="2826"/>
    <cellStyle name="常规 12 2 2 5" xfId="2827"/>
    <cellStyle name="常规 2 3 2 2 3 2 2" xfId="2828"/>
    <cellStyle name="常规 12 2 2 6" xfId="2829"/>
    <cellStyle name="常规 2 3 2 2 3 2 3" xfId="2830"/>
    <cellStyle name="常规 2 3 4 3 3 2" xfId="2831"/>
    <cellStyle name="常规 4 13 2" xfId="2832"/>
    <cellStyle name="常规 12 2 3 2" xfId="2833"/>
    <cellStyle name="常规 2 2 3 2 5" xfId="2834"/>
    <cellStyle name="常规 3 2 5 2 5" xfId="2835"/>
    <cellStyle name="常规 12 2 3 2 3" xfId="2836"/>
    <cellStyle name="常规 12 2 3 2 3 2" xfId="2837"/>
    <cellStyle name="常规 12 2 3 3" xfId="2838"/>
    <cellStyle name="常规 2 2 3 2 6" xfId="2839"/>
    <cellStyle name="常规 12 2 3 4" xfId="2840"/>
    <cellStyle name="常规 2 2 3 2 7" xfId="2841"/>
    <cellStyle name="常规 12 2 3 4 2" xfId="2842"/>
    <cellStyle name="常规 12 2 3 5" xfId="2843"/>
    <cellStyle name="常规 2 3 2 2 3 3 2" xfId="2844"/>
    <cellStyle name="常规 12 2 3 5 2" xfId="2845"/>
    <cellStyle name="常规 2 3 2 2 3 3 2 2" xfId="2846"/>
    <cellStyle name="常规 12 2 4 2" xfId="2847"/>
    <cellStyle name="常规 2 2 3 3 5" xfId="2848"/>
    <cellStyle name="常规 12 2 4 3" xfId="2849"/>
    <cellStyle name="常规 2 2 3 3 6" xfId="2850"/>
    <cellStyle name="常规 12 2 5 2" xfId="2851"/>
    <cellStyle name="常规 2 2 3 4 5" xfId="2852"/>
    <cellStyle name="常规 12 2 6 2" xfId="2853"/>
    <cellStyle name="常规 12 2 7" xfId="2854"/>
    <cellStyle name="常规 6 2 6 4 2" xfId="2855"/>
    <cellStyle name="常规 3 2 2 4 2 2 3 2" xfId="2856"/>
    <cellStyle name="常规 12 3 2" xfId="2857"/>
    <cellStyle name="常规 12 3 2 2 2 2 2" xfId="2858"/>
    <cellStyle name="常规 9 3 6 2" xfId="2859"/>
    <cellStyle name="常规 12 3 2 2 2 3" xfId="2860"/>
    <cellStyle name="常规 6 2 2 5 2 2" xfId="2861"/>
    <cellStyle name="常规 13 2 3 2 4" xfId="2862"/>
    <cellStyle name="常规 12 3 2 2 3 2" xfId="2863"/>
    <cellStyle name="常规 6 2 2 5 3" xfId="2864"/>
    <cellStyle name="常规 12 3 2 2 4" xfId="2865"/>
    <cellStyle name="常规 6 2 2 5 3 2" xfId="2866"/>
    <cellStyle name="常规 12 3 2 2 4 2" xfId="2867"/>
    <cellStyle name="常规 6 2 2 5 4" xfId="2868"/>
    <cellStyle name="常规 12 3 2 2 5" xfId="2869"/>
    <cellStyle name="常规 12 3 2 3 2 2" xfId="2870"/>
    <cellStyle name="常规 6 2 2 6 2" xfId="2871"/>
    <cellStyle name="常规 3 3 4 3 5" xfId="2872"/>
    <cellStyle name="常规 12 3 2 3 3" xfId="2873"/>
    <cellStyle name="常规 12 3 2 4 2" xfId="2874"/>
    <cellStyle name="常规 4 6 2 4 3" xfId="2875"/>
    <cellStyle name="常规 13 2 2 2 2 3" xfId="2876"/>
    <cellStyle name="常规 2 2 2 3 2" xfId="2877"/>
    <cellStyle name="常规 12 3 2 5 2" xfId="2878"/>
    <cellStyle name="常规 2 3 2 2 4 2 2 2" xfId="2879"/>
    <cellStyle name="常规 12 3 3" xfId="2880"/>
    <cellStyle name="常规 2 3 2 2 3 3 2 2 2" xfId="2881"/>
    <cellStyle name="常规 12 3 4" xfId="2882"/>
    <cellStyle name="常规 2 3 2 2 3 3 2 2 3" xfId="2883"/>
    <cellStyle name="常规 12 3 6" xfId="2884"/>
    <cellStyle name="常规 6 2 6 5" xfId="2885"/>
    <cellStyle name="常规 3 2 2 4 2 2 4" xfId="2886"/>
    <cellStyle name="常规 12 4" xfId="2887"/>
    <cellStyle name="常规 6 2 6 5 2" xfId="2888"/>
    <cellStyle name="常规 12 4 2" xfId="2889"/>
    <cellStyle name="常规 2 3 5 2 2 2 5" xfId="2890"/>
    <cellStyle name="常规 12 4 2 4 2" xfId="2891"/>
    <cellStyle name="常规 12 4 2 5" xfId="2892"/>
    <cellStyle name="常规 2 3 2 2 5 2 2" xfId="2893"/>
    <cellStyle name="常规 14 2 2 3 2 2 2" xfId="2894"/>
    <cellStyle name="常规 2 2 2 3 3 2 2 2 2 2" xfId="2895"/>
    <cellStyle name="常规 12 4 3" xfId="2896"/>
    <cellStyle name="常规 2 3 5 2 2 2 6" xfId="2897"/>
    <cellStyle name="常规 2 3 2 2 3 3 2 3 2" xfId="2898"/>
    <cellStyle name="常规 14 2 2 3 2 2 3" xfId="2899"/>
    <cellStyle name="常规 12 4 4" xfId="2900"/>
    <cellStyle name="常规 12 4 6" xfId="2901"/>
    <cellStyle name="常规 12 5 2" xfId="2902"/>
    <cellStyle name="常规 12 5 2 2" xfId="2903"/>
    <cellStyle name="常规 14 2 2 3 2 3 2" xfId="2904"/>
    <cellStyle name="常规 12 5 3" xfId="2905"/>
    <cellStyle name="常规 12 6" xfId="2906"/>
    <cellStyle name="常规 12 7" xfId="2907"/>
    <cellStyle name="常规 5 4 4 3 5 2" xfId="2908"/>
    <cellStyle name="常规 14 4 2 3 3 2" xfId="2909"/>
    <cellStyle name="常规 12 8" xfId="2910"/>
    <cellStyle name="常规 13 10" xfId="2911"/>
    <cellStyle name="常规 14 5 3 6" xfId="2912"/>
    <cellStyle name="常规 13 10 2" xfId="2913"/>
    <cellStyle name="常规 6 5 4" xfId="2914"/>
    <cellStyle name="常规 4 2 2 3 4" xfId="2915"/>
    <cellStyle name="常规 14 4 3 2 2 3" xfId="2916"/>
    <cellStyle name="常规 13 4 2 2 2 5" xfId="2917"/>
    <cellStyle name="常规 4 4 3 4" xfId="2918"/>
    <cellStyle name="常规 13 11" xfId="2919"/>
    <cellStyle name="常规 3 2 2 4 2 3 2" xfId="2920"/>
    <cellStyle name="常规 13 2" xfId="2921"/>
    <cellStyle name="常规 13 2 2" xfId="2922"/>
    <cellStyle name="常规 3 2 2 3 2 2 2 2 4" xfId="2923"/>
    <cellStyle name="常规 13 2 2 2" xfId="2924"/>
    <cellStyle name="常规 4 6 2 4" xfId="2925"/>
    <cellStyle name="常规 4 2 4 2 4" xfId="2926"/>
    <cellStyle name="常规 13 2 2 2 2" xfId="2927"/>
    <cellStyle name="常规 8 4 4" xfId="2928"/>
    <cellStyle name="常规 4 6 2 4 2" xfId="2929"/>
    <cellStyle name="常规 4 2 4 2 4 2" xfId="2930"/>
    <cellStyle name="常规 13 2 2 2 2 2" xfId="2931"/>
    <cellStyle name="常规 2 2 2 2 4 6" xfId="2932"/>
    <cellStyle name="常规 8 4 4 2" xfId="2933"/>
    <cellStyle name="常规 6 4 2 2 2 6" xfId="2934"/>
    <cellStyle name="常规 4 2 2 2 2 2 2 6" xfId="2935"/>
    <cellStyle name="常规 13 2 2 2 2 2 2 2" xfId="2936"/>
    <cellStyle name="常规 7 4 3 2 2 4" xfId="2937"/>
    <cellStyle name="常规 14 3 2 3 2 2 3" xfId="2938"/>
    <cellStyle name="常规 14 2 2 2 2 2 5" xfId="2939"/>
    <cellStyle name="常规 13 2 2 2 2 2 2 2 2" xfId="2940"/>
    <cellStyle name="常规 13 2 2 2 2 2 2 3" xfId="2941"/>
    <cellStyle name="常规 13 2 2 2 2 3 2" xfId="2942"/>
    <cellStyle name="常规 2 2 2 3 2 2" xfId="2943"/>
    <cellStyle name="常规 13 2 2 2 2 3 2 2" xfId="2944"/>
    <cellStyle name="常规 2 2 2 3 2 2 2" xfId="2945"/>
    <cellStyle name="常规 13 2 2 2 2 3 3" xfId="2946"/>
    <cellStyle name="常规 2 2 2 3 2 3" xfId="2947"/>
    <cellStyle name="常规 14 2 3 2 2 2" xfId="2948"/>
    <cellStyle name="常规 13 2 2 2 2 4" xfId="2949"/>
    <cellStyle name="常规 2 2 2 3 3" xfId="2950"/>
    <cellStyle name="常规 14 2 3 2 2 2 2" xfId="2951"/>
    <cellStyle name="常规 13 2 2 2 2 4 2" xfId="2952"/>
    <cellStyle name="常规 2 2 2 3 3 2" xfId="2953"/>
    <cellStyle name="常规 14 2 3 2 2 4" xfId="2954"/>
    <cellStyle name="常规 13 2 2 2 2 6" xfId="2955"/>
    <cellStyle name="常规 2 2 2 3 5" xfId="2956"/>
    <cellStyle name="常规 13 2 3 2 2 2 3" xfId="2957"/>
    <cellStyle name="常规 2 3 2 2 4 2 2 5" xfId="2958"/>
    <cellStyle name="常规 4 6 2 5" xfId="2959"/>
    <cellStyle name="常规 4 2 4 2 5" xfId="2960"/>
    <cellStyle name="常规 2 8 3 2 2" xfId="2961"/>
    <cellStyle name="常规 13 2 2 2 3" xfId="2962"/>
    <cellStyle name="常规 8 4 5" xfId="2963"/>
    <cellStyle name="常规 2 8 3 2 2 2 2" xfId="2964"/>
    <cellStyle name="常规 13 2 2 2 3 2 2" xfId="2965"/>
    <cellStyle name="常规 2 8 3 2 2 3" xfId="2966"/>
    <cellStyle name="常规 13 2 2 2 3 3" xfId="2967"/>
    <cellStyle name="常规 2 2 2 4 2" xfId="2968"/>
    <cellStyle name="常规 6 2 2 4 2 2" xfId="2969"/>
    <cellStyle name="常规 4 6 2 6" xfId="2970"/>
    <cellStyle name="常规 2 8 3 2 3" xfId="2971"/>
    <cellStyle name="常规 13 2 2 2 4" xfId="2972"/>
    <cellStyle name="常规 6 2 2 4 2 3" xfId="2973"/>
    <cellStyle name="常规 2 8 3 2 4" xfId="2974"/>
    <cellStyle name="常规 13 2 2 2 5" xfId="2975"/>
    <cellStyle name="常规 13 2 2 3" xfId="2976"/>
    <cellStyle name="常规 2 2 2 2 3 2 2" xfId="2977"/>
    <cellStyle name="常规 4 6 3 4" xfId="2978"/>
    <cellStyle name="常规 4 2 4 3 4" xfId="2979"/>
    <cellStyle name="常规 13 2 2 3 2" xfId="2980"/>
    <cellStyle name="常规 2 2 2 2 3 2 2 2" xfId="2981"/>
    <cellStyle name="常规 8 5 4" xfId="2982"/>
    <cellStyle name="常规 4 6 3 4 2" xfId="2983"/>
    <cellStyle name="常规 4 2 4 3 4 2" xfId="2984"/>
    <cellStyle name="常规 13 2 2 3 2 2" xfId="2985"/>
    <cellStyle name="常规 2 2 2 2 3 2 2 2 2" xfId="2986"/>
    <cellStyle name="常规 2 2 2 3 4 6" xfId="2987"/>
    <cellStyle name="常规 8 5 4 2" xfId="2988"/>
    <cellStyle name="常规 13 2 2 3 2 2 2" xfId="2989"/>
    <cellStyle name="常规 2 2 2 2 3 2 2 2 2 2" xfId="2990"/>
    <cellStyle name="常规 2 3 2 6" xfId="2991"/>
    <cellStyle name="常规 2 3 2 7" xfId="2992"/>
    <cellStyle name="常规 6 3 3 2 2 4 2" xfId="2993"/>
    <cellStyle name="常规 7 3 4 2 2 2 2" xfId="2994"/>
    <cellStyle name="常规 13 2 2 3 2 2 3" xfId="2995"/>
    <cellStyle name="常规 2 3 5 3 2 3 2 2" xfId="2996"/>
    <cellStyle name="常规 13 2 2 3 2 3" xfId="2997"/>
    <cellStyle name="常规 2 2 2 2 3 2 2 2 3" xfId="2998"/>
    <cellStyle name="常规 2 2 3 3 2" xfId="2999"/>
    <cellStyle name="常规 13 2 2 3 2 3 2" xfId="3000"/>
    <cellStyle name="常规 2 2 3 3 2 2" xfId="3001"/>
    <cellStyle name="常规 2 3 3 6" xfId="3002"/>
    <cellStyle name="常规 14 2 3 3 2 2" xfId="3003"/>
    <cellStyle name="常规 13 2 2 3 2 4" xfId="3004"/>
    <cellStyle name="常规 2 2 3 3 3" xfId="3005"/>
    <cellStyle name="常规 13 2 2 3 2 4 2" xfId="3006"/>
    <cellStyle name="常规 2 2 3 3 3 2" xfId="3007"/>
    <cellStyle name="常规 2 3 4 6" xfId="3008"/>
    <cellStyle name="常规 13 2 3 2 3 2 2" xfId="3009"/>
    <cellStyle name="常规 2 3 2 2 4 3 2 4" xfId="3010"/>
    <cellStyle name="常规 13 2 2 3 2 5" xfId="3011"/>
    <cellStyle name="常规 2 2 3 3 4" xfId="3012"/>
    <cellStyle name="常规 4 6 3 5" xfId="3013"/>
    <cellStyle name="常规 4 2 4 3 5" xfId="3014"/>
    <cellStyle name="常规 2 8 3 3 2" xfId="3015"/>
    <cellStyle name="常规 13 2 2 3 3" xfId="3016"/>
    <cellStyle name="常规 2 2 2 2 3 2 2 3" xfId="3017"/>
    <cellStyle name="常规 8 5 5" xfId="3018"/>
    <cellStyle name="常规 13 2 2 3 3 2 2" xfId="3019"/>
    <cellStyle name="常规 13 2 2 3 3 3" xfId="3020"/>
    <cellStyle name="常规 2 2 3 4 2" xfId="3021"/>
    <cellStyle name="常规 6 2 2 4 3 2" xfId="3022"/>
    <cellStyle name="常规 2 8 3 3 3" xfId="3023"/>
    <cellStyle name="常规 13 2 2 3 4" xfId="3024"/>
    <cellStyle name="常规 2 2 2 2 3 2 2 4" xfId="3025"/>
    <cellStyle name="常规 6 2 2 4 3 3" xfId="3026"/>
    <cellStyle name="常规 13 2 2 3 5" xfId="3027"/>
    <cellStyle name="常规 2 2 2 2 3 2 2 5" xfId="3028"/>
    <cellStyle name="常规 13 2 2 4" xfId="3029"/>
    <cellStyle name="常规 2 2 2 2 3 2 3" xfId="3030"/>
    <cellStyle name="常规 4 6 4 4" xfId="3031"/>
    <cellStyle name="常规 13 2 2 4 2" xfId="3032"/>
    <cellStyle name="常规 2 2 2 2 3 2 3 2" xfId="3033"/>
    <cellStyle name="常规 4 6 4 4 2" xfId="3034"/>
    <cellStyle name="常规 13 2 2 4 2 2" xfId="3035"/>
    <cellStyle name="常规 2 2 2 2 3 2 3 2 2" xfId="3036"/>
    <cellStyle name="常规 13 2 2 5 2" xfId="3037"/>
    <cellStyle name="常规 2 2 2 2 3 2 4 2" xfId="3038"/>
    <cellStyle name="常规 2 3 2 3 3 2 2 2" xfId="3039"/>
    <cellStyle name="常规 13 2 2 6" xfId="3040"/>
    <cellStyle name="常规 2 2 2 2 3 2 5" xfId="3041"/>
    <cellStyle name="常规 2 3 2 3 3 2 3" xfId="3042"/>
    <cellStyle name="常规 2 3 5 3 3 2" xfId="3043"/>
    <cellStyle name="常规 13 2 2 6 2" xfId="3044"/>
    <cellStyle name="常规 2 2 2 2 3 2 5 2" xfId="3045"/>
    <cellStyle name="常规 2 3 2 3 3 2 3 2" xfId="3046"/>
    <cellStyle name="常规 2 3 5 3 3 2 2" xfId="3047"/>
    <cellStyle name="常规 13 2 3 2" xfId="3048"/>
    <cellStyle name="常规 2 3 3 2 5" xfId="3049"/>
    <cellStyle name="常规 4 7 2 4" xfId="3050"/>
    <cellStyle name="常规 4 2 5 2 4" xfId="3051"/>
    <cellStyle name="常规 13 2 3 2 2" xfId="3052"/>
    <cellStyle name="常规 2 3 3 2 5 2" xfId="3053"/>
    <cellStyle name="常规 9 4 4" xfId="3054"/>
    <cellStyle name="常规 14 2 3 2 3 3" xfId="3055"/>
    <cellStyle name="常规 2 2 2 4 4" xfId="3056"/>
    <cellStyle name="常规 2 3 2 2 5 2 2 2 2" xfId="3057"/>
    <cellStyle name="常规 13 2 3 2 2 3 2" xfId="3058"/>
    <cellStyle name="常规 2 3 2 3 2 2" xfId="3059"/>
    <cellStyle name="常规 14 2 4 2 2 3" xfId="3060"/>
    <cellStyle name="常规 13 2 3 2 2 5" xfId="3061"/>
    <cellStyle name="常规 2 3 2 3 4" xfId="3062"/>
    <cellStyle name="常规 4 7 2 5" xfId="3063"/>
    <cellStyle name="常规 4 2 5 2 5" xfId="3064"/>
    <cellStyle name="常规 2 8 4 2 2" xfId="3065"/>
    <cellStyle name="常规 13 2 3 2 3" xfId="3066"/>
    <cellStyle name="常规 9 4 5" xfId="3067"/>
    <cellStyle name="常规 4 7 2 5 2" xfId="3068"/>
    <cellStyle name="常规 4 2 5 2 5 2" xfId="3069"/>
    <cellStyle name="常规 13 2 3 2 3 2" xfId="3070"/>
    <cellStyle name="常规 9 4 5 2" xfId="3071"/>
    <cellStyle name="常规 13 2 3 2 3 3" xfId="3072"/>
    <cellStyle name="常规 2 3 2 4 2" xfId="3073"/>
    <cellStyle name="常规 6 2 2 5 2 3" xfId="3074"/>
    <cellStyle name="常规 13 2 3 2 5" xfId="3075"/>
    <cellStyle name="常规 6 2 2 5 2 4" xfId="3076"/>
    <cellStyle name="常规 5 7 2 5 2" xfId="3077"/>
    <cellStyle name="常规 4 3 5 2 5 2" xfId="3078"/>
    <cellStyle name="常规 13 3 3 2 3 2" xfId="3079"/>
    <cellStyle name="常规 13 2 3 2 6" xfId="3080"/>
    <cellStyle name="常规 2 3 2 2 2 4 4 2" xfId="3081"/>
    <cellStyle name="常规 13 2 3 3" xfId="3082"/>
    <cellStyle name="常规 2 2 2 2 3 3 2" xfId="3083"/>
    <cellStyle name="常规 2 3 3 2 6" xfId="3084"/>
    <cellStyle name="常规 13 2 3 5" xfId="3085"/>
    <cellStyle name="常规 2 3 2 3 3 3 2" xfId="3086"/>
    <cellStyle name="常规 13 2 3 5 2" xfId="3087"/>
    <cellStyle name="常规 2 3 2 3 3 3 2 2" xfId="3088"/>
    <cellStyle name="常规 13 2 4" xfId="3089"/>
    <cellStyle name="常规 2 10 5 2" xfId="3090"/>
    <cellStyle name="常规 13 2 4 2" xfId="3091"/>
    <cellStyle name="常规 2 3 3 3 5" xfId="3092"/>
    <cellStyle name="常规 4 10 3 2" xfId="3093"/>
    <cellStyle name="常规 3 2 2 3 4" xfId="3094"/>
    <cellStyle name="常规 14 3 3 2 2 3" xfId="3095"/>
    <cellStyle name="常规 13 3 2 2 2 5" xfId="3096"/>
    <cellStyle name="常规 6 2 3 4 5 2" xfId="3097"/>
    <cellStyle name="常规 13 2 4 2 2 2 2" xfId="3098"/>
    <cellStyle name="常规 2 3 2 3 4 2 2 4" xfId="3099"/>
    <cellStyle name="常规 6 4 2 3 4 2" xfId="3100"/>
    <cellStyle name="常规 4 2 2 2 2 3 4 2" xfId="3101"/>
    <cellStyle name="常规 2 4 2 3 2" xfId="3102"/>
    <cellStyle name="常规 13 2 4 2 2 3" xfId="3103"/>
    <cellStyle name="常规 5 4 3 2 3 2 2" xfId="3104"/>
    <cellStyle name="常规 4 8 2 5" xfId="3105"/>
    <cellStyle name="常规 13 2 4 2 3" xfId="3106"/>
    <cellStyle name="常规 4 8 2 5 2" xfId="3107"/>
    <cellStyle name="常规 13 2 4 2 3 2" xfId="3108"/>
    <cellStyle name="常规 6 2 2 6 2 2" xfId="3109"/>
    <cellStyle name="常规 13 2 4 2 4" xfId="3110"/>
    <cellStyle name="常规 6 2 2 6 2 3" xfId="3111"/>
    <cellStyle name="常规 2 2 2 5 2 2 4 2" xfId="3112"/>
    <cellStyle name="常规 2 3 2 6 2 2 2 2" xfId="3113"/>
    <cellStyle name="常规 13 2 4 2 5" xfId="3114"/>
    <cellStyle name="常规 3 2 3 2 3 2 2" xfId="3115"/>
    <cellStyle name="常规 13 2 4 3" xfId="3116"/>
    <cellStyle name="常规 2 2 2 2 3 4 2" xfId="3117"/>
    <cellStyle name="常规 2 3 3 3 6" xfId="3118"/>
    <cellStyle name="常规 4 8 3 4" xfId="3119"/>
    <cellStyle name="常规 3 2 3 2 3 2 2 2" xfId="3120"/>
    <cellStyle name="常规 3 2 2 2 2 2 2 4" xfId="3121"/>
    <cellStyle name="常规 13 2 4 3 2" xfId="3122"/>
    <cellStyle name="常规 5 5 4 2 4" xfId="3123"/>
    <cellStyle name="常规 14 5 2 2 2" xfId="3124"/>
    <cellStyle name="常规 4 3 3 4 2 4" xfId="3125"/>
    <cellStyle name="常规 2 3 2 8 5" xfId="3126"/>
    <cellStyle name="常规 4 8 3 5" xfId="3127"/>
    <cellStyle name="常规 2 5 3 2 2 2 2 2" xfId="3128"/>
    <cellStyle name="常规 3 2 2 2 2 2 2 5" xfId="3129"/>
    <cellStyle name="常规 13 2 4 3 3" xfId="3130"/>
    <cellStyle name="常规 3 2 3 2 3 2 3" xfId="3131"/>
    <cellStyle name="常规 13 2 4 4" xfId="3132"/>
    <cellStyle name="常规 13 2 4 4 2" xfId="3133"/>
    <cellStyle name="常规 3 2 3 2 3 2 4" xfId="3134"/>
    <cellStyle name="常规 13 2 4 5" xfId="3135"/>
    <cellStyle name="常规 2 3 2 3 3 4 2" xfId="3136"/>
    <cellStyle name="常规 13 2 4 5 2" xfId="3137"/>
    <cellStyle name="常规 2 3 2 3 3 4 2 2" xfId="3138"/>
    <cellStyle name="常规 13 2 5" xfId="3139"/>
    <cellStyle name="常规 13 2 5 2" xfId="3140"/>
    <cellStyle name="常规 2 3 3 4 5" xfId="3141"/>
    <cellStyle name="常规 4 9 2 4" xfId="3142"/>
    <cellStyle name="常规 13 2 5 2 2" xfId="3143"/>
    <cellStyle name="常规 2 3 3 4 5 2" xfId="3144"/>
    <cellStyle name="常规 14 10" xfId="3145"/>
    <cellStyle name="常规 2 3 3 4 2 4" xfId="3146"/>
    <cellStyle name="常规 3 2 3 2 3 3 2" xfId="3147"/>
    <cellStyle name="常规 13 2 5 3" xfId="3148"/>
    <cellStyle name="常规 2 2 2 2 3 5 2" xfId="3149"/>
    <cellStyle name="常规 2 3 3 4 6" xfId="3150"/>
    <cellStyle name="常规 13 2 6" xfId="3151"/>
    <cellStyle name="常规 13 2 6 2" xfId="3152"/>
    <cellStyle name="常规 13 2 7" xfId="3153"/>
    <cellStyle name="常规 13 2 7 2" xfId="3154"/>
    <cellStyle name="常规 2 2 3 3 2 2 5" xfId="3155"/>
    <cellStyle name="常规 2 3 3 4 2 2 3" xfId="3156"/>
    <cellStyle name="常规 13 2 8" xfId="3157"/>
    <cellStyle name="常规 5 2 2 4" xfId="3158"/>
    <cellStyle name="常规 13 3 2" xfId="3159"/>
    <cellStyle name="常规 2 3 2 3 2 2 2 5" xfId="3160"/>
    <cellStyle name="常规 5 6 2 4" xfId="3161"/>
    <cellStyle name="常规 5 2 2 4 2 2" xfId="3162"/>
    <cellStyle name="常规 4 3 4 2 4" xfId="3163"/>
    <cellStyle name="常规 13 3 2 2 2" xfId="3164"/>
    <cellStyle name="常规 17 3 2" xfId="3165"/>
    <cellStyle name="常规 5 6 2 4 2" xfId="3166"/>
    <cellStyle name="常规 5 2 2 4 2 2 2" xfId="3167"/>
    <cellStyle name="常规 4 3 4 2 4 2" xfId="3168"/>
    <cellStyle name="常规 13 3 2 2 2 2" xfId="3169"/>
    <cellStyle name="常规 17 3 2 2" xfId="3170"/>
    <cellStyle name="常规 2 3 2 2 4 6" xfId="3171"/>
    <cellStyle name="常规 13 3 2 5 2" xfId="3172"/>
    <cellStyle name="常规 2 2 2 2 4 2 4 2" xfId="3173"/>
    <cellStyle name="常规 2 3 2 3 4 2 2 2" xfId="3174"/>
    <cellStyle name="常规 4 3 4 2 4 3" xfId="3175"/>
    <cellStyle name="常规 3 2 2 3 2" xfId="3176"/>
    <cellStyle name="常规 13 3 2 2 2 3" xfId="3177"/>
    <cellStyle name="常规 2 11 2 2" xfId="3178"/>
    <cellStyle name="常规 3 2 2 3 3" xfId="3179"/>
    <cellStyle name="常规 14 3 3 2 2 2" xfId="3180"/>
    <cellStyle name="常规 13 3 2 2 2 4" xfId="3181"/>
    <cellStyle name="常规 6 2 3 2 2 2 2 2 2" xfId="3182"/>
    <cellStyle name="常规 3 2 2 3 5" xfId="3183"/>
    <cellStyle name="常规 14 3 3 2 2 4" xfId="3184"/>
    <cellStyle name="常规 13 3 2 2 2 6" xfId="3185"/>
    <cellStyle name="常规 7 2 2 5 2" xfId="3186"/>
    <cellStyle name="常规 5 6 2 5" xfId="3187"/>
    <cellStyle name="常规 5 2 2 4 2 3" xfId="3188"/>
    <cellStyle name="常规 4 3 4 2 5" xfId="3189"/>
    <cellStyle name="常规 2 9 3 2 2" xfId="3190"/>
    <cellStyle name="常规 13 3 2 2 3" xfId="3191"/>
    <cellStyle name="常规 17 3 3" xfId="3192"/>
    <cellStyle name="常规 7 2 2 5 2 2" xfId="3193"/>
    <cellStyle name="常规 5 6 2 5 2" xfId="3194"/>
    <cellStyle name="常规 4 3 4 2 5 2" xfId="3195"/>
    <cellStyle name="常规 13 3 2 2 3 2" xfId="3196"/>
    <cellStyle name="常规 6 3 2 2 4 2 2" xfId="3197"/>
    <cellStyle name="常规 4 3 2 2 2 2 2 2 2" xfId="3198"/>
    <cellStyle name="常规 13 3 2 6 2" xfId="3199"/>
    <cellStyle name="常规 2 3 2 3 4 2 3 2" xfId="3200"/>
    <cellStyle name="常规 5 4 2 2 2 2 2 2" xfId="3201"/>
    <cellStyle name="常规 2 3 5 4 3 2 2" xfId="3202"/>
    <cellStyle name="常规 7 2 2 5 2 3" xfId="3203"/>
    <cellStyle name="常规 3 2 2 4 2" xfId="3204"/>
    <cellStyle name="常规 13 3 2 2 3 3" xfId="3205"/>
    <cellStyle name="常规 14 2 3" xfId="3206"/>
    <cellStyle name="常规 7 6 2 2 2 3" xfId="3207"/>
    <cellStyle name="常规 6 2 3 4 2 3 2" xfId="3208"/>
    <cellStyle name="常规 13 3 2 2 5 2" xfId="3209"/>
    <cellStyle name="常规 7 2 2 5 5" xfId="3210"/>
    <cellStyle name="常规 6 2 3 4 2 4" xfId="3211"/>
    <cellStyle name="常规 13 3 2 2 6" xfId="3212"/>
    <cellStyle name="常规 5 2 2 4 3" xfId="3213"/>
    <cellStyle name="常规 14 5 3 2 3 2" xfId="3214"/>
    <cellStyle name="常规 13 3 2 3" xfId="3215"/>
    <cellStyle name="常规 17 4" xfId="3216"/>
    <cellStyle name="常规 2 2 2 2 4 2 2" xfId="3217"/>
    <cellStyle name="常规 5 6 3 4" xfId="3218"/>
    <cellStyle name="常规 5 2 2 4 3 2" xfId="3219"/>
    <cellStyle name="常规 4 3 4 3 4" xfId="3220"/>
    <cellStyle name="常规 13 3 2 3 2" xfId="3221"/>
    <cellStyle name="常规 17 4 2" xfId="3222"/>
    <cellStyle name="常规 2 2 2 2 4 2 2 2" xfId="3223"/>
    <cellStyle name="常规 7 2 2 6 2" xfId="3224"/>
    <cellStyle name="常规 5 6 3 5" xfId="3225"/>
    <cellStyle name="常规 4 3 4 3 5" xfId="3226"/>
    <cellStyle name="常规 13 3 2 3 3" xfId="3227"/>
    <cellStyle name="常规 2 2 2 2 4 2 2 3" xfId="3228"/>
    <cellStyle name="常规 7 2 2 6 4" xfId="3229"/>
    <cellStyle name="常规 6 2 3 4 3 3" xfId="3230"/>
    <cellStyle name="常规 13 3 2 3 5" xfId="3231"/>
    <cellStyle name="常规 14 4 2 3 5" xfId="3232"/>
    <cellStyle name="常规 13 3 2 3 5 2" xfId="3233"/>
    <cellStyle name="常规 6 2 2 2 2 3 2 2 2" xfId="3234"/>
    <cellStyle name="常规 5 4 6 2 2 4" xfId="3235"/>
    <cellStyle name="常规 15 2 3" xfId="3236"/>
    <cellStyle name="常规 7 2 2 6 5" xfId="3237"/>
    <cellStyle name="常规 13 3 2 3 6" xfId="3238"/>
    <cellStyle name="常规 5 2 2 4 4" xfId="3239"/>
    <cellStyle name="常规 13 3 2 4" xfId="3240"/>
    <cellStyle name="常规 17 5" xfId="3241"/>
    <cellStyle name="常规 2 2 2 2 4 2 3" xfId="3242"/>
    <cellStyle name="常规 7 2 2 7 2" xfId="3243"/>
    <cellStyle name="常规 4 3 4 4 5" xfId="3244"/>
    <cellStyle name="常规 13 3 2 4 3" xfId="3245"/>
    <cellStyle name="常规 5 2 2 4 5" xfId="3246"/>
    <cellStyle name="常规 13 3 2 5" xfId="3247"/>
    <cellStyle name="常规 17 6" xfId="3248"/>
    <cellStyle name="常规 2 2 2 2 4 2 4" xfId="3249"/>
    <cellStyle name="常规 2 3 2 3 4 2 2" xfId="3250"/>
    <cellStyle name="常规 6 3 2 2 4 2" xfId="3251"/>
    <cellStyle name="常规 4 3 2 2 2 2 2 2" xfId="3252"/>
    <cellStyle name="常规 13 3 2 6" xfId="3253"/>
    <cellStyle name="常规 2 2 2 2 4 2 5" xfId="3254"/>
    <cellStyle name="常规 2 3 2 3 4 2 3" xfId="3255"/>
    <cellStyle name="常规 5 4 2 2 2 2 2" xfId="3256"/>
    <cellStyle name="常规 2 3 5 4 3 2" xfId="3257"/>
    <cellStyle name="常规 6 3 2 2 4 3" xfId="3258"/>
    <cellStyle name="常规 4 3 2 2 2 2 2 3" xfId="3259"/>
    <cellStyle name="常规 13 3 2 7" xfId="3260"/>
    <cellStyle name="常规 2 3 2 3 4 2 4" xfId="3261"/>
    <cellStyle name="常规 5 4 2 2 2 2 3" xfId="3262"/>
    <cellStyle name="常规 2 3 5 4 3 3" xfId="3263"/>
    <cellStyle name="常规 14 2 2 2 2 5" xfId="3264"/>
    <cellStyle name="常规 4 3 5 2 4 2 2" xfId="3265"/>
    <cellStyle name="常规 13 3 3 2 2 2 2" xfId="3266"/>
    <cellStyle name="常规 2 3 2 2 2 4 3 2 2" xfId="3267"/>
    <cellStyle name="常规 14 2 2 2 2 6" xfId="3268"/>
    <cellStyle name="常规 13 3 3 2 2 2 3" xfId="3269"/>
    <cellStyle name="常规 2 3 2 2 2 4 3 2 3" xfId="3270"/>
    <cellStyle name="常规 13 4 2 5 2" xfId="3271"/>
    <cellStyle name="常规 2 3 2 3 5 2 2 2" xfId="3272"/>
    <cellStyle name="常规 4 3 5 2 4 3" xfId="3273"/>
    <cellStyle name="常规 3 3 2 3 2" xfId="3274"/>
    <cellStyle name="常规 13 3 3 2 2 3" xfId="3275"/>
    <cellStyle name="常规 2 3 2 2 2 4 3 3" xfId="3276"/>
    <cellStyle name="常规 3 3 2 3 2 2" xfId="3277"/>
    <cellStyle name="常规 13 3 3 2 2 3 2" xfId="3278"/>
    <cellStyle name="常规 2 3 2 2 2 4 3 3 2" xfId="3279"/>
    <cellStyle name="常规 3 3 2 3 3" xfId="3280"/>
    <cellStyle name="常规 14 3 4 2 2 2" xfId="3281"/>
    <cellStyle name="常规 13 3 3 2 2 4" xfId="3282"/>
    <cellStyle name="常规 2 3 2 2 2 4 3 4" xfId="3283"/>
    <cellStyle name="常规 3 3 2 3 3 2" xfId="3284"/>
    <cellStyle name="常规 14 3 4 2 2 2 2" xfId="3285"/>
    <cellStyle name="常规 13 3 3 2 2 4 2" xfId="3286"/>
    <cellStyle name="常规 6 2 2 2 4 2 4" xfId="3287"/>
    <cellStyle name="常规 13 4 2 6 2" xfId="3288"/>
    <cellStyle name="常规 2 3 2 3 5 2 3 2" xfId="3289"/>
    <cellStyle name="常规 5 4 2 2 3 2 2 2" xfId="3290"/>
    <cellStyle name="常规 6 2 2 5 2 5" xfId="3291"/>
    <cellStyle name="常规 3 3 2 4 2" xfId="3292"/>
    <cellStyle name="常规 13 3 3 2 3 3" xfId="3293"/>
    <cellStyle name="常规 2 2 2 2 2 2 2 2 2 2 2" xfId="3294"/>
    <cellStyle name="常规 4 3 5 2 6" xfId="3295"/>
    <cellStyle name="常规 13 3 3 2 4" xfId="3296"/>
    <cellStyle name="常规 3 3 3 2 2 2 5" xfId="3297"/>
    <cellStyle name="常规 2 3 2 2 2 4 5" xfId="3298"/>
    <cellStyle name="常规 4 3 5 2 6 2" xfId="3299"/>
    <cellStyle name="常规 13 3 3 2 4 2" xfId="3300"/>
    <cellStyle name="常规 2 3 4 2 2 2 2 2 3" xfId="3301"/>
    <cellStyle name="常规 2 3 8 2 2 2 3" xfId="3302"/>
    <cellStyle name="常规 13 3 3 2 5" xfId="3303"/>
    <cellStyle name="常规 2 3 2 2 2 4 6" xfId="3304"/>
    <cellStyle name="常规 13 3 3 2 5 2" xfId="3305"/>
    <cellStyle name="常规 13 3 4 2 3 2" xfId="3306"/>
    <cellStyle name="常规 13 3 3 2 6" xfId="3307"/>
    <cellStyle name="常规 4 3 5 3 4 2" xfId="3308"/>
    <cellStyle name="常规 13 3 3 3 2 2" xfId="3309"/>
    <cellStyle name="常规 2 3 2 2 2 5 3 2" xfId="3310"/>
    <cellStyle name="常规 4 3 5 3 5" xfId="3311"/>
    <cellStyle name="常规 13 3 3 3 3" xfId="3312"/>
    <cellStyle name="常规 2 3 2 2 2 5 4" xfId="3313"/>
    <cellStyle name="常规 6 3 2 2 5 2" xfId="3314"/>
    <cellStyle name="常规 4 3 2 2 2 2 3 2" xfId="3315"/>
    <cellStyle name="常规 13 3 3 6" xfId="3316"/>
    <cellStyle name="常规 2 3 2 3 4 3 3" xfId="3317"/>
    <cellStyle name="常规 5 4 2 2 2 3 2" xfId="3318"/>
    <cellStyle name="常规 2 3 5 4 4 2" xfId="3319"/>
    <cellStyle name="常规 5 2 2 6" xfId="3320"/>
    <cellStyle name="常规 13 3 4" xfId="3321"/>
    <cellStyle name="常规 3 3 3 2 3 2 3" xfId="3322"/>
    <cellStyle name="常规 2 3 2 2 3 4 3" xfId="3323"/>
    <cellStyle name="常规 5 8 2 4" xfId="3324"/>
    <cellStyle name="常规 4 3 6 2 4" xfId="3325"/>
    <cellStyle name="常规 13 3 4 2 2" xfId="3326"/>
    <cellStyle name="常规 2 3 4 3 5 2" xfId="3327"/>
    <cellStyle name="常规 7 2 3 4 5" xfId="3328"/>
    <cellStyle name="常规 5 8 2 4 2" xfId="3329"/>
    <cellStyle name="常规 13 3 4 2 2 2" xfId="3330"/>
    <cellStyle name="常规 2 3 2 2 2 3 7" xfId="3331"/>
    <cellStyle name="常规 2 3 2 2 3 4 3 2" xfId="3332"/>
    <cellStyle name="常规 14 3 2 2 2 5" xfId="3333"/>
    <cellStyle name="常规 13 3 4 2 2 2 2" xfId="3334"/>
    <cellStyle name="常规 13 5 2 5 2" xfId="3335"/>
    <cellStyle name="常规 2 3 2 3 6 2 2 2" xfId="3336"/>
    <cellStyle name="常规 5 4 4 2 3 2 2" xfId="3337"/>
    <cellStyle name="常规 3 4 2 3 2" xfId="3338"/>
    <cellStyle name="常规 13 3 4 2 2 3" xfId="3339"/>
    <cellStyle name="常规 4 3 6 2 5" xfId="3340"/>
    <cellStyle name="常规 13 3 4 2 3" xfId="3341"/>
    <cellStyle name="常规 3 3 3 2 3 2 4" xfId="3342"/>
    <cellStyle name="常规 2 3 2 2 3 4 4" xfId="3343"/>
    <cellStyle name="常规 13 3 4 2 4" xfId="3344"/>
    <cellStyle name="常规 2 3 2 2 3 4 5" xfId="3345"/>
    <cellStyle name="常规 13 3 4 2 5" xfId="3346"/>
    <cellStyle name="常规 16 2 2 5 2" xfId="3347"/>
    <cellStyle name="常规 2 3 2 6 3 2 2 2" xfId="3348"/>
    <cellStyle name="常规 13 3 4 3" xfId="3349"/>
    <cellStyle name="常规 2 2 2 2 4 4 2" xfId="3350"/>
    <cellStyle name="常规 2 3 4 3 6" xfId="3351"/>
    <cellStyle name="常规 4 3 6 3 4" xfId="3352"/>
    <cellStyle name="常规 3 2 2 2 3 2 2 4" xfId="3353"/>
    <cellStyle name="常规 13 3 4 3 2" xfId="3354"/>
    <cellStyle name="常规 2 5 2 2 2 2 2 3" xfId="3355"/>
    <cellStyle name="常规 13 3 4 3 2 2" xfId="3356"/>
    <cellStyle name="钎霖_laroux" xfId="3357"/>
    <cellStyle name="常规 4 3 4 4 2 4" xfId="3358"/>
    <cellStyle name="常规 14 6 2 2 2" xfId="3359"/>
    <cellStyle name="常规 4 3 6 3 5" xfId="3360"/>
    <cellStyle name="常规 13 3 4 3 3" xfId="3361"/>
    <cellStyle name="常规 13 3 4 4" xfId="3362"/>
    <cellStyle name="常规 13 3 4 5" xfId="3363"/>
    <cellStyle name="常规 2 3 2 3 4 4 2" xfId="3364"/>
    <cellStyle name="常规 6 4 3 2 2 2 2" xfId="3365"/>
    <cellStyle name="常规 5 4 2 2 2 4 2" xfId="3366"/>
    <cellStyle name="常规 4 2 2 2 3 2 2 2 2" xfId="3367"/>
    <cellStyle name="常规 6 3 2 2 6 2" xfId="3368"/>
    <cellStyle name="常规 13 3 4 6" xfId="3369"/>
    <cellStyle name="常规 13 4 5 2 2" xfId="3370"/>
    <cellStyle name="常规 2 3 5 4 5 2" xfId="3371"/>
    <cellStyle name="常规 13 4 4 2 2 2 2" xfId="3372"/>
    <cellStyle name="常规 5 2 2 7" xfId="3373"/>
    <cellStyle name="常规 13 3 5" xfId="3374"/>
    <cellStyle name="常规 13 3 5 2" xfId="3375"/>
    <cellStyle name="常规 2 3 4 4 5" xfId="3376"/>
    <cellStyle name="常规 4 3 7 2 4" xfId="3377"/>
    <cellStyle name="常规 13 3 5 2 2" xfId="3378"/>
    <cellStyle name="常规 2 3 4 4 5 2" xfId="3379"/>
    <cellStyle name="常规 13 3 5 3" xfId="3380"/>
    <cellStyle name="常规 2 2 2 2 4 5 2" xfId="3381"/>
    <cellStyle name="常规 2 3 4 4 6" xfId="3382"/>
    <cellStyle name="常规 13 3 6" xfId="3383"/>
    <cellStyle name="常规 13 3 7 2" xfId="3384"/>
    <cellStyle name="常规 13 3 8" xfId="3385"/>
    <cellStyle name="常规 13 4" xfId="3386"/>
    <cellStyle name="常规 2 3 2 3 2 2 3 5" xfId="3387"/>
    <cellStyle name="常规 5 2 3 4" xfId="3388"/>
    <cellStyle name="常规 13 4 2" xfId="3389"/>
    <cellStyle name="常规 2 3 5 2 3 2 5" xfId="3390"/>
    <cellStyle name="常规 5 2 3 4 2" xfId="3391"/>
    <cellStyle name="常规 13 4 2 2" xfId="3392"/>
    <cellStyle name="常规 5 2 3 3 3" xfId="3393"/>
    <cellStyle name="常规 14 5 3 3 2 2" xfId="3394"/>
    <cellStyle name="常规 13 4 2 2 2 2 2 2" xfId="3395"/>
    <cellStyle name="常规 13 4 2 2 2 2 2 2 2" xfId="3396"/>
    <cellStyle name="常规 13 4 2 2 2 2 2 3" xfId="3397"/>
    <cellStyle name="常规 14 5 3 3 3" xfId="3398"/>
    <cellStyle name="常规 2 2 2 2 5 2" xfId="3399"/>
    <cellStyle name="常规 13 4 2 2 2 2 3" xfId="3400"/>
    <cellStyle name="常规 13 4 2 3" xfId="3401"/>
    <cellStyle name="常规 2 2 2 2 5 2 2" xfId="3402"/>
    <cellStyle name="常规 13 4 2 2 2 2 3 2" xfId="3403"/>
    <cellStyle name="常规 13 4 2 2 2 2 4" xfId="3404"/>
    <cellStyle name="常规 13 4 2 2 2 2 5" xfId="3405"/>
    <cellStyle name="常规 14 5 3 4" xfId="3406"/>
    <cellStyle name="常规 14 3 2 5 2" xfId="3407"/>
    <cellStyle name="常规 2 2 2 3 4 2 4 2" xfId="3408"/>
    <cellStyle name="常规 2 3 2 4 4 2 2 2" xfId="3409"/>
    <cellStyle name="常规 6 5 2" xfId="3410"/>
    <cellStyle name="常规 4 2 2 3 2" xfId="3411"/>
    <cellStyle name="常规 13 4 2 2 2 3" xfId="3412"/>
    <cellStyle name="常规 4 4 3 2" xfId="3413"/>
    <cellStyle name="常规 2 3 3 3 2 2 2 2 2" xfId="3414"/>
    <cellStyle name="常规 14 5 3 5" xfId="3415"/>
    <cellStyle name="常规 6 5 3" xfId="3416"/>
    <cellStyle name="常规 5 4 5 2 4 2" xfId="3417"/>
    <cellStyle name="常规 4 2 2 3 3" xfId="3418"/>
    <cellStyle name="常规 14 4 3 2 2 2" xfId="3419"/>
    <cellStyle name="常规 13 4 2 2 2 4" xfId="3420"/>
    <cellStyle name="常规 4 4 3 3" xfId="3421"/>
    <cellStyle name="常规 6 5 4 2" xfId="3422"/>
    <cellStyle name="常规 4 2 2 3 4 2" xfId="3423"/>
    <cellStyle name="常规 14 4 3 2 2 3 2" xfId="3424"/>
    <cellStyle name="常规 13 4 2 2 2 5 2" xfId="3425"/>
    <cellStyle name="常规 6 5 5" xfId="3426"/>
    <cellStyle name="常规 4 2 2 3 5" xfId="3427"/>
    <cellStyle name="常规 14 4 3 2 2 4" xfId="3428"/>
    <cellStyle name="常规 13 4 2 2 2 6" xfId="3429"/>
    <cellStyle name="常规 4 4 3 5" xfId="3430"/>
    <cellStyle name="常规 6 6 2 5" xfId="3431"/>
    <cellStyle name="常规 4 2 2 4 2 5" xfId="3432"/>
    <cellStyle name="常规 7 3 2 5 2" xfId="3433"/>
    <cellStyle name="常规 13 4 2 2 3" xfId="3434"/>
    <cellStyle name="常规 14 5 4 3" xfId="3435"/>
    <cellStyle name="常规 6 6 2 5 2" xfId="3436"/>
    <cellStyle name="常规 4 2 2 4 2 5 2" xfId="3437"/>
    <cellStyle name="常规 13 4 2 2 3 2" xfId="3438"/>
    <cellStyle name="常规 7 2 2 4 2 2 4" xfId="3439"/>
    <cellStyle name="常规 13 4 2 2 3 2 2" xfId="3440"/>
    <cellStyle name="常规 6 3 3 2 4 2 2" xfId="3441"/>
    <cellStyle name="常规 14 3 2 6 2" xfId="3442"/>
    <cellStyle name="常规 5 4 2 3 2 2 2 2" xfId="3443"/>
    <cellStyle name="常规 2 3 6 4 3 2 2" xfId="3444"/>
    <cellStyle name="常规 6 6 2" xfId="3445"/>
    <cellStyle name="常规 4 2 2 4 2" xfId="3446"/>
    <cellStyle name="常规 13 4 2 2 3 3" xfId="3447"/>
    <cellStyle name="常规 4 4 4 2" xfId="3448"/>
    <cellStyle name="常规 6 6 3 4" xfId="3449"/>
    <cellStyle name="常规 4 2 2 4 3 4" xfId="3450"/>
    <cellStyle name="常规 13 4 2 3 2" xfId="3451"/>
    <cellStyle name="常规 14 6 3 3" xfId="3452"/>
    <cellStyle name="常规 6 6 3 4 2" xfId="3453"/>
    <cellStyle name="常规 4 2 2 4 3 4 2" xfId="3454"/>
    <cellStyle name="常规 13 4 2 3 2 2" xfId="3455"/>
    <cellStyle name="常规 14 3 3 5 2" xfId="3456"/>
    <cellStyle name="常规 4 5 3 2" xfId="3457"/>
    <cellStyle name="常规 4 2 3 3 2" xfId="3458"/>
    <cellStyle name="常规 13 4 2 3 2 3" xfId="3459"/>
    <cellStyle name="常规 7 5 2" xfId="3460"/>
    <cellStyle name="常规 5 4 5 3 4 2" xfId="3461"/>
    <cellStyle name="常规 4 2 3 3 3" xfId="3462"/>
    <cellStyle name="常规 14 4 3 3 2 2" xfId="3463"/>
    <cellStyle name="常规 13 4 2 3 2 4" xfId="3464"/>
    <cellStyle name="常规 7 5 3" xfId="3465"/>
    <cellStyle name="常规 4 5 3 3" xfId="3466"/>
    <cellStyle name="常规 4 5 3 4" xfId="3467"/>
    <cellStyle name="常规 4 2 3 3 4" xfId="3468"/>
    <cellStyle name="常规 13 4 2 3 2 5" xfId="3469"/>
    <cellStyle name="常规 7 5 4" xfId="3470"/>
    <cellStyle name="常规 6 6 3 5" xfId="3471"/>
    <cellStyle name="常规 4 2 2 4 3 5" xfId="3472"/>
    <cellStyle name="常规 13 4 2 3 3" xfId="3473"/>
    <cellStyle name="常规 6 6 3 5 2" xfId="3474"/>
    <cellStyle name="常规 4 2 2 4 3 5 2" xfId="3475"/>
    <cellStyle name="常规 13 4 2 3 3 2" xfId="3476"/>
    <cellStyle name="常规 4 5 4 2" xfId="3477"/>
    <cellStyle name="常规 4 2 3 4 2" xfId="3478"/>
    <cellStyle name="常规 13 4 2 3 3 3" xfId="3479"/>
    <cellStyle name="常规 7 6 2" xfId="3480"/>
    <cellStyle name="常规 13 4 2 4" xfId="3481"/>
    <cellStyle name="常规 13 4 2 4 2" xfId="3482"/>
    <cellStyle name="常规 13 4 2 4 2 2" xfId="3483"/>
    <cellStyle name="常规 13 4 2 4 3" xfId="3484"/>
    <cellStyle name="常规 13 4 2 5" xfId="3485"/>
    <cellStyle name="常规 2 3 2 3 5 2 2" xfId="3486"/>
    <cellStyle name="常规 5 4 2 2 3 2 2" xfId="3487"/>
    <cellStyle name="常规 13 4 2 6" xfId="3488"/>
    <cellStyle name="常规 2 3 2 3 5 2 3" xfId="3489"/>
    <cellStyle name="常规 14 2 2 3 3 2 2" xfId="3490"/>
    <cellStyle name="常规 5 2 3 5" xfId="3491"/>
    <cellStyle name="常规 13 4 3" xfId="3492"/>
    <cellStyle name="常规 6 7 2 4 2" xfId="3493"/>
    <cellStyle name="常规 4 2 2 5 2 4 2" xfId="3494"/>
    <cellStyle name="常规 13 4 3 2 2 2" xfId="3495"/>
    <cellStyle name="常规 2 3 2 3 2 4 3 2" xfId="3496"/>
    <cellStyle name="常规 2 3 3 2 2 2 2 2 3" xfId="3497"/>
    <cellStyle name="常规 13 4 3 2 2 2 2" xfId="3498"/>
    <cellStyle name="常规 2 3 2 2 2 3 3 2 4" xfId="3499"/>
    <cellStyle name="常规 13 4 3 2 2 2 2 2" xfId="3500"/>
    <cellStyle name="常规 13 4 3 2 2 2 3" xfId="3501"/>
    <cellStyle name="常规 2 3 2 2 2 3 3 2 5" xfId="3502"/>
    <cellStyle name="常规 3 12" xfId="3503"/>
    <cellStyle name="常规 14 4 2 5 2" xfId="3504"/>
    <cellStyle name="常规 5 4 3 2" xfId="3505"/>
    <cellStyle name="常规 4 3 2 3 2" xfId="3506"/>
    <cellStyle name="常规 13 4 3 2 2 3" xfId="3507"/>
    <cellStyle name="常规 5 4 6 2 4 2" xfId="3508"/>
    <cellStyle name="常规 4 3 2 3 3" xfId="3509"/>
    <cellStyle name="常规 14 4 4 2 2 2" xfId="3510"/>
    <cellStyle name="常规 13 4 3 2 2 4" xfId="3511"/>
    <cellStyle name="常规 5 4 3 3" xfId="3512"/>
    <cellStyle name="常规 6 7 2 5" xfId="3513"/>
    <cellStyle name="常规 4 2 2 5 2 5" xfId="3514"/>
    <cellStyle name="常规 7 3 3 5 2" xfId="3515"/>
    <cellStyle name="常规 13 4 3 2 3" xfId="3516"/>
    <cellStyle name="常规 3 3 3 3 2 2 4" xfId="3517"/>
    <cellStyle name="常规 2 3 2 3 2 4 4" xfId="3518"/>
    <cellStyle name="常规 6 7 2 5 2" xfId="3519"/>
    <cellStyle name="常规 4 2 2 5 2 5 2" xfId="3520"/>
    <cellStyle name="常规 14 2 3 2 6" xfId="3521"/>
    <cellStyle name="常规 13 4 3 2 3 2" xfId="3522"/>
    <cellStyle name="常规 14 4 2 6 2" xfId="3523"/>
    <cellStyle name="常规 5 4 4 2" xfId="3524"/>
    <cellStyle name="常规 4 3 2 4 2" xfId="3525"/>
    <cellStyle name="常规 13 4 3 2 3 3" xfId="3526"/>
    <cellStyle name="常规 13 4 3 3 2 2" xfId="3527"/>
    <cellStyle name="常规 13 4 3 3 3" xfId="3528"/>
    <cellStyle name="常规 13 4 3 4 2" xfId="3529"/>
    <cellStyle name="常规 13 4 3 5" xfId="3530"/>
    <cellStyle name="常规 2 3 2 3 5 3 2" xfId="3531"/>
    <cellStyle name="常规 13 4 3 5 2" xfId="3532"/>
    <cellStyle name="常规 5 4 2 2 3 3 2" xfId="3533"/>
    <cellStyle name="常规 13 4 3 6" xfId="3534"/>
    <cellStyle name="常规 6 8 2 4 2" xfId="3535"/>
    <cellStyle name="常规 4 2 2 6 2 4 2" xfId="3536"/>
    <cellStyle name="常规 13 4 4 2 2 2" xfId="3537"/>
    <cellStyle name="常规 2 3 2 3 3 4 3 2" xfId="3538"/>
    <cellStyle name="常规 14 5 2 5 2" xfId="3539"/>
    <cellStyle name="常规 6 4 3 2" xfId="3540"/>
    <cellStyle name="常规 4 2 2 2 3 2" xfId="3541"/>
    <cellStyle name="常规 4 4 2 3 2" xfId="3542"/>
    <cellStyle name="常规 13 4 4 2 2 3" xfId="3543"/>
    <cellStyle name="常规 13 4 4 2 3" xfId="3544"/>
    <cellStyle name="常规 2 3 2 3 3 4 4" xfId="3545"/>
    <cellStyle name="常规 14 3 3 2 6" xfId="3546"/>
    <cellStyle name="常规 13 4 4 2 3 2" xfId="3547"/>
    <cellStyle name="常规 13 4 4 4" xfId="3548"/>
    <cellStyle name="常规 2 3 6 3 2 2 2" xfId="3549"/>
    <cellStyle name="常规 13 4 4 5" xfId="3550"/>
    <cellStyle name="常规 2 3 6 3 2 2 3" xfId="3551"/>
    <cellStyle name="常规 13 4 4 6" xfId="3552"/>
    <cellStyle name="常规 2 3 6 3 2 2 4" xfId="3553"/>
    <cellStyle name="常规 13 4 5 3" xfId="3554"/>
    <cellStyle name="常规 2 3 5 4 6" xfId="3555"/>
    <cellStyle name="常规 13 4 7 2" xfId="3556"/>
    <cellStyle name="常规 13 4 8" xfId="3557"/>
    <cellStyle name="常规 5 2 4 4" xfId="3558"/>
    <cellStyle name="常规 7 3 3 3 2 5" xfId="3559"/>
    <cellStyle name="常规 13 5 2" xfId="3560"/>
    <cellStyle name="常规 13 5 2 2" xfId="3561"/>
    <cellStyle name="常规 4 5 4 2 4" xfId="3562"/>
    <cellStyle name="常规 13 5 2 2 2" xfId="3563"/>
    <cellStyle name="常规 4 2 3 4 2 4" xfId="3564"/>
    <cellStyle name="常规 21" xfId="3565"/>
    <cellStyle name="常规 16" xfId="3566"/>
    <cellStyle name="常规 7 6 2 4" xfId="3567"/>
    <cellStyle name="常规 13 5 2 2 2 2 3" xfId="3568"/>
    <cellStyle name="常规 16 2 3" xfId="3569"/>
    <cellStyle name="常规 5 5 3 4" xfId="3570"/>
    <cellStyle name="常规 5 2 2 3 3 2" xfId="3571"/>
    <cellStyle name="常规 14 5 3 2 2 2 2" xfId="3572"/>
    <cellStyle name="常规 13 5 2 2 2 4 2" xfId="3573"/>
    <cellStyle name="常规 4 3 3 3 4" xfId="3574"/>
    <cellStyle name="常规 16 4 2" xfId="3575"/>
    <cellStyle name="常规 5 2 2 3 4" xfId="3576"/>
    <cellStyle name="常规 14 5 3 2 2 3" xfId="3577"/>
    <cellStyle name="常规 13 5 2 2 2 5" xfId="3578"/>
    <cellStyle name="常规 16 5" xfId="3579"/>
    <cellStyle name="常规 13 5 2 2 3" xfId="3580"/>
    <cellStyle name="常规 17" xfId="3581"/>
    <cellStyle name="常规 7 6 2 5" xfId="3582"/>
    <cellStyle name="常规 13 5 2 3 2" xfId="3583"/>
    <cellStyle name="常规 13 5 2 3 2 2" xfId="3584"/>
    <cellStyle name="常规 6 2 5 2 2 2 2" xfId="3585"/>
    <cellStyle name="常规 7 6 3 5" xfId="3586"/>
    <cellStyle name="常规 13 5 2 3 3" xfId="3587"/>
    <cellStyle name="常规 14 2 2 4 2" xfId="3588"/>
    <cellStyle name="常规 2 2 2 3 3 2 3 2" xfId="3589"/>
    <cellStyle name="常规 13 5 2 4" xfId="3590"/>
    <cellStyle name="常规 14 2 2 4 2 2" xfId="3591"/>
    <cellStyle name="常规 2 2 2 3 3 2 3 2 2" xfId="3592"/>
    <cellStyle name="常规 13 5 2 4 2" xfId="3593"/>
    <cellStyle name="常规 13 5 2 6" xfId="3594"/>
    <cellStyle name="常规 2 3 2 3 6 2 3" xfId="3595"/>
    <cellStyle name="常规 5 2 4 5" xfId="3596"/>
    <cellStyle name="常规 13 5 3" xfId="3597"/>
    <cellStyle name="常规 13 5 3 2 2" xfId="3598"/>
    <cellStyle name="常规 2 3 6 2 5 2" xfId="3599"/>
    <cellStyle name="常规 13 5 3 2 2 2" xfId="3600"/>
    <cellStyle name="常规 13 5 3 2 2 2 2" xfId="3601"/>
    <cellStyle name="常规 5 3 2 3 2" xfId="3602"/>
    <cellStyle name="常规 13 5 3 2 2 3" xfId="3603"/>
    <cellStyle name="常规 13 5 3 2 3" xfId="3604"/>
    <cellStyle name="常规 13 5 3 2 3 2" xfId="3605"/>
    <cellStyle name="常规 13 5 3 3 2" xfId="3606"/>
    <cellStyle name="常规 2 3 6 2 6 2" xfId="3607"/>
    <cellStyle name="常规 13 5 3 3 2 2" xfId="3608"/>
    <cellStyle name="常规 13 5 3 3 3" xfId="3609"/>
    <cellStyle name="常规 14 2 2 5 2" xfId="3610"/>
    <cellStyle name="常规 2 2 2 3 3 2 4 2" xfId="3611"/>
    <cellStyle name="常规 2 3 2 4 3 2 2 2" xfId="3612"/>
    <cellStyle name="常规 13 5 3 4" xfId="3613"/>
    <cellStyle name="常规 2 3 6 2 7" xfId="3614"/>
    <cellStyle name="常规 13 5 3 4 2" xfId="3615"/>
    <cellStyle name="常规 2 3 2 4 3 2 2 2 2" xfId="3616"/>
    <cellStyle name="常规 5 4 4 2 4 2" xfId="3617"/>
    <cellStyle name="常规 14 4 2 2 2 2" xfId="3618"/>
    <cellStyle name="常规 3 4 3 3" xfId="3619"/>
    <cellStyle name="常规 13 5 3 5" xfId="3620"/>
    <cellStyle name="常规 2 3 2 3 6 3 2" xfId="3621"/>
    <cellStyle name="常规 2 3 2 4 3 2 2 3" xfId="3622"/>
    <cellStyle name="常规 5 4 4 2 4 3" xfId="3623"/>
    <cellStyle name="常规 14 4 2 2 2 3" xfId="3624"/>
    <cellStyle name="常规 3 4 3 4" xfId="3625"/>
    <cellStyle name="常规 13 5 3 6" xfId="3626"/>
    <cellStyle name="常规 2 3 2 4 3 2 2 4" xfId="3627"/>
    <cellStyle name="常规 14 2 4 6" xfId="3628"/>
    <cellStyle name="常规 13 5 4 2 2" xfId="3629"/>
    <cellStyle name="常规 2 3 6 3 5 2" xfId="3630"/>
    <cellStyle name="常规 13 5 4 3" xfId="3631"/>
    <cellStyle name="常规 2 3 6 3 6" xfId="3632"/>
    <cellStyle name="常规 13 5 5 2" xfId="3633"/>
    <cellStyle name="常规 2 3 6 4 5" xfId="3634"/>
    <cellStyle name="常规 13 5 6 2" xfId="3635"/>
    <cellStyle name="常规 13 6 6" xfId="3636"/>
    <cellStyle name="常规 13 7 2 3" xfId="3637"/>
    <cellStyle name="常规 2 3 2 2 2 3 2 2 2" xfId="3638"/>
    <cellStyle name="常规 14 2 4 4 2" xfId="3639"/>
    <cellStyle name="常规 13 7 2 4" xfId="3640"/>
    <cellStyle name="常规 2 3 2 2 2 3 2 2 3" xfId="3641"/>
    <cellStyle name="常规 13 7 2 4 2" xfId="3642"/>
    <cellStyle name="常规 2 3 2 2 2 3 2 2 3 2" xfId="3643"/>
    <cellStyle name="常规 2 3 4 3 3" xfId="3644"/>
    <cellStyle name="常规 13 7 2 5" xfId="3645"/>
    <cellStyle name="常规 2 3 2 2 2 3 2 2 4" xfId="3646"/>
    <cellStyle name="常规 2 3 2 3 2 4 2 2 2" xfId="3647"/>
    <cellStyle name="常规 13 7 3 2" xfId="3648"/>
    <cellStyle name="常规 2 3 8 2 5" xfId="3649"/>
    <cellStyle name="常规 2 3 4 2 2 2 5" xfId="3650"/>
    <cellStyle name="常规 3 2 9" xfId="3651"/>
    <cellStyle name="常规 13 7 3 2 2" xfId="3652"/>
    <cellStyle name="常规 2 3 8 2 5 2" xfId="3653"/>
    <cellStyle name="常规 2 3 4 2 2 2 5 2" xfId="3654"/>
    <cellStyle name="常规 13 7 3 3" xfId="3655"/>
    <cellStyle name="常规 2 3 2 2 2 3 2 3 2" xfId="3656"/>
    <cellStyle name="常规 2 3 8 2 6" xfId="3657"/>
    <cellStyle name="常规 2 3 4 2 2 2 6" xfId="3658"/>
    <cellStyle name="常规 7 2 3 2 2 5" xfId="3659"/>
    <cellStyle name="常规 13 7 4 2" xfId="3660"/>
    <cellStyle name="常规 13 7 5" xfId="3661"/>
    <cellStyle name="常规 7 2 3 2 3 5" xfId="3662"/>
    <cellStyle name="常规 13 7 5 2" xfId="3663"/>
    <cellStyle name="常规 13 7 6" xfId="3664"/>
    <cellStyle name="常规 3 2 2 3 2 3 3 2" xfId="3665"/>
    <cellStyle name="常规 13 8 2 2" xfId="3666"/>
    <cellStyle name="常规 2 3 2 2 2 2 2 5" xfId="3667"/>
    <cellStyle name="常规 2 3 3 2 3 2 2 3" xfId="3668"/>
    <cellStyle name="常规 9 2 4 2 3" xfId="3669"/>
    <cellStyle name="常规 3 2 2 3 2 3 4" xfId="3670"/>
    <cellStyle name="常规 2 3 2 8 2 2" xfId="3671"/>
    <cellStyle name="常规 13 8 3" xfId="3672"/>
    <cellStyle name="常规 4 5 4 2 2" xfId="3673"/>
    <cellStyle name="常规 4 2 3 4 2 2" xfId="3674"/>
    <cellStyle name="常规 3 2 2 4 2 4" xfId="3675"/>
    <cellStyle name="常规 14" xfId="3676"/>
    <cellStyle name="常规 7 6 2 2" xfId="3677"/>
    <cellStyle name="常规 14 10 2" xfId="3678"/>
    <cellStyle name="常规 2 3 3 4 2 4 2" xfId="3679"/>
    <cellStyle name="常规 14 11" xfId="3680"/>
    <cellStyle name="常规 2 6 2 2 5 2" xfId="3681"/>
    <cellStyle name="常规 2 3 3 4 2 5" xfId="3682"/>
    <cellStyle name="常规 4 5 4 2 2 2" xfId="3683"/>
    <cellStyle name="常规 2 5 2 2 2 6" xfId="3684"/>
    <cellStyle name="常规 4 2 3 4 2 2 2" xfId="3685"/>
    <cellStyle name="常规 14 2" xfId="3686"/>
    <cellStyle name="常规 7 6 2 2 2" xfId="3687"/>
    <cellStyle name="常规 4 5 4 2 2 2 2" xfId="3688"/>
    <cellStyle name="常规 4 2 3 4 2 2 2 2" xfId="3689"/>
    <cellStyle name="常规 14 2 2" xfId="3690"/>
    <cellStyle name="常规 7 6 2 2 2 2" xfId="3691"/>
    <cellStyle name="常规 14 2 2 2" xfId="3692"/>
    <cellStyle name="常规 7 6 2 2 2 2 2" xfId="3693"/>
    <cellStyle name="常规 14 2 2 2 2 2 2" xfId="3694"/>
    <cellStyle name="常规 14 2 2 2 2 2 3" xfId="3695"/>
    <cellStyle name="常规 14 3 2 3 2 2 2" xfId="3696"/>
    <cellStyle name="常规 14 2 2 2 2 2 4" xfId="3697"/>
    <cellStyle name="常规 14 3 2 3 2 2 2 2" xfId="3698"/>
    <cellStyle name="常规 14 2 2 2 2 2 4 2" xfId="3699"/>
    <cellStyle name="常规 2 2 2 6 2 3" xfId="3700"/>
    <cellStyle name="常规 14 2 2 2 2 3" xfId="3701"/>
    <cellStyle name="常规 7 4 4 5" xfId="3702"/>
    <cellStyle name="常规 14 2 2 2 2 3 2" xfId="3703"/>
    <cellStyle name="常规 14 2 2 2 2 4" xfId="3704"/>
    <cellStyle name="常规 2 8 2 2 2 4 2" xfId="3705"/>
    <cellStyle name="常规 14 2 2 2 3 2 2" xfId="3706"/>
    <cellStyle name="常规 2 8 2 2 2 5" xfId="3707"/>
    <cellStyle name="常规 14 2 2 2 3 3" xfId="3708"/>
    <cellStyle name="常规 6 3 2 4 2 2 2" xfId="3709"/>
    <cellStyle name="常规 6 2 2 3 2 2 4" xfId="3710"/>
    <cellStyle name="常规 14 2 2 2 4 2" xfId="3711"/>
    <cellStyle name="常规 6 3 2 4 2 3" xfId="3712"/>
    <cellStyle name="常规 14 2 2 2 5" xfId="3713"/>
    <cellStyle name="常规 6 3 2 4 2 3 2" xfId="3714"/>
    <cellStyle name="常规 6 2 2 3 2 3 4" xfId="3715"/>
    <cellStyle name="常规 14 2 2 2 5 2" xfId="3716"/>
    <cellStyle name="常规 6 3 2 4 2 4" xfId="3717"/>
    <cellStyle name="常规 7 3 3 4 2 2" xfId="3718"/>
    <cellStyle name="常规 14 2 2 2 6" xfId="3719"/>
    <cellStyle name="常规 14 2 3 2 2 2 2 2" xfId="3720"/>
    <cellStyle name="常规 14 2 2 3" xfId="3721"/>
    <cellStyle name="常规 2 2 2 3 3 2 2" xfId="3722"/>
    <cellStyle name="常规 14 2 2 3 2 2" xfId="3723"/>
    <cellStyle name="常规 2 2 2 3 3 2 2 2 2" xfId="3724"/>
    <cellStyle name="常规 14 2 2 3 2 3" xfId="3725"/>
    <cellStyle name="常规 2 2 2 3 3 2 2 2 3" xfId="3726"/>
    <cellStyle name="常规 14 2 2 3 3 3" xfId="3727"/>
    <cellStyle name="常规 6 3 2 4 3 2 2" xfId="3728"/>
    <cellStyle name="常规 6 2 2 3 3 2 4" xfId="3729"/>
    <cellStyle name="常规 14 2 2 3 4 2" xfId="3730"/>
    <cellStyle name="常规 2 2 2 3 3 2 2 4 2" xfId="3731"/>
    <cellStyle name="常规 14 2 2 3 5" xfId="3732"/>
    <cellStyle name="常规 2 2 2 3 3 2 2 5" xfId="3733"/>
    <cellStyle name="常规 14 2 2 3 5 2" xfId="3734"/>
    <cellStyle name="常规 14 2 2 3 6" xfId="3735"/>
    <cellStyle name="常规 14 2 2 4" xfId="3736"/>
    <cellStyle name="常规 2 2 2 3 3 2 3" xfId="3737"/>
    <cellStyle name="常规 14 2 2 6" xfId="3738"/>
    <cellStyle name="常规 2 2 2 3 3 2 5" xfId="3739"/>
    <cellStyle name="常规 2 3 2 4 3 2 3" xfId="3740"/>
    <cellStyle name="常规 4 2 2 9 2" xfId="3741"/>
    <cellStyle name="常规 2 3 6 3 3 2" xfId="3742"/>
    <cellStyle name="常规 14 2 2 7" xfId="3743"/>
    <cellStyle name="常规 2 2 2 3 3 2 6" xfId="3744"/>
    <cellStyle name="常规 2 3 2 4 3 2 4" xfId="3745"/>
    <cellStyle name="常规 2 3 6 3 3 3" xfId="3746"/>
    <cellStyle name="常规 2 4 3 2 5" xfId="3747"/>
    <cellStyle name="常规 14 2 3 2" xfId="3748"/>
    <cellStyle name="常规 5 2 5 2 4" xfId="3749"/>
    <cellStyle name="常规 2 4 3 2 5 2" xfId="3750"/>
    <cellStyle name="常规 14 2 3 2 2" xfId="3751"/>
    <cellStyle name="常规 14 2 3 2 2 2 3" xfId="3752"/>
    <cellStyle name="常规 2 2 2 3 3 3" xfId="3753"/>
    <cellStyle name="常规 14 2 3 2 2 4 2" xfId="3754"/>
    <cellStyle name="常规 2 2 2 3 5 2" xfId="3755"/>
    <cellStyle name="常规 14 2 3 2 2 5" xfId="3756"/>
    <cellStyle name="常规 2 2 2 3 6" xfId="3757"/>
    <cellStyle name="常规 14 2 3 2 3 2" xfId="3758"/>
    <cellStyle name="常规 2 2 2 4 3" xfId="3759"/>
    <cellStyle name="常规 14 2 3 2 3 2 2" xfId="3760"/>
    <cellStyle name="常规 2 2 2 4 3 2" xfId="3761"/>
    <cellStyle name="常规 14 2 3 2 5" xfId="3762"/>
    <cellStyle name="常规 2 3 3 2 2 2 2 3 2" xfId="3763"/>
    <cellStyle name="常规 2 4 3 2 6" xfId="3764"/>
    <cellStyle name="常规 14 2 3 3" xfId="3765"/>
    <cellStyle name="常规 2 2 2 3 3 3 2" xfId="3766"/>
    <cellStyle name="常规 14 2 3 3 2" xfId="3767"/>
    <cellStyle name="常规 2 2 2 3 3 3 2 2" xfId="3768"/>
    <cellStyle name="常规 14 2 3 5" xfId="3769"/>
    <cellStyle name="常规 2 3 2 4 3 3 2" xfId="3770"/>
    <cellStyle name="常规 14 2 3 6" xfId="3771"/>
    <cellStyle name="常规 2 3 6 3 4 2" xfId="3772"/>
    <cellStyle name="常规 14 2 4" xfId="3773"/>
    <cellStyle name="常规 7 6 2 2 2 4" xfId="3774"/>
    <cellStyle name="常规 14 2 4 2" xfId="3775"/>
    <cellStyle name="常规 14 2 4 2 2" xfId="3776"/>
    <cellStyle name="常规 14 2 4 2 3" xfId="3777"/>
    <cellStyle name="常规 14 2 4 2 3 2" xfId="3778"/>
    <cellStyle name="常规 2 3 2 4 3" xfId="3779"/>
    <cellStyle name="常规 14 2 4 2 4" xfId="3780"/>
    <cellStyle name="常规 14 2 4 2 5" xfId="3781"/>
    <cellStyle name="常规 2 3 2 7 2 2 2 2" xfId="3782"/>
    <cellStyle name="常规 14 2 4 3" xfId="3783"/>
    <cellStyle name="常规 2 2 2 3 3 4 2" xfId="3784"/>
    <cellStyle name="常规 3 2 2 3 2 2 2 4" xfId="3785"/>
    <cellStyle name="常规 14 2 4 3 2" xfId="3786"/>
    <cellStyle name="常规 3 2 2 3 2 2 2 5" xfId="3787"/>
    <cellStyle name="常规 14 2 4 3 3" xfId="3788"/>
    <cellStyle name="常规 14 2 4 4" xfId="3789"/>
    <cellStyle name="常规 2 2 5 2 2 2 2 2" xfId="3790"/>
    <cellStyle name="常规 14 2 4 5" xfId="3791"/>
    <cellStyle name="常规 14 2 4 5 2" xfId="3792"/>
    <cellStyle name="常规 2 3 2 2 2 3 2 3 3" xfId="3793"/>
    <cellStyle name="常规 3 2 2 6 3" xfId="3794"/>
    <cellStyle name="常规 14 3 3 2 5 2" xfId="3795"/>
    <cellStyle name="常规 14 2 5" xfId="3796"/>
    <cellStyle name="常规 14 2 5 2" xfId="3797"/>
    <cellStyle name="常规 14 2 5 2 2" xfId="3798"/>
    <cellStyle name="常规 14 2 5 3" xfId="3799"/>
    <cellStyle name="常规 2 2 2 3 3 5 2" xfId="3800"/>
    <cellStyle name="常规 14 2 6" xfId="3801"/>
    <cellStyle name="常规 14 2 7" xfId="3802"/>
    <cellStyle name="常规 14 2 7 2" xfId="3803"/>
    <cellStyle name="常规 2 2 3 5" xfId="3804"/>
    <cellStyle name="常规 14 4 2 2 2 2 4 2" xfId="3805"/>
    <cellStyle name="常规 14 2 8" xfId="3806"/>
    <cellStyle name="常规 4 5 4 2 2 3" xfId="3807"/>
    <cellStyle name="常规 4 2 3 4 2 2 3" xfId="3808"/>
    <cellStyle name="常规 14 3" xfId="3809"/>
    <cellStyle name="常规 7 6 2 2 3" xfId="3810"/>
    <cellStyle name="常规 2 3 2 3 2 2 2 2 2" xfId="3811"/>
    <cellStyle name="常规 5 3 2 4" xfId="3812"/>
    <cellStyle name="常规 14 3 2" xfId="3813"/>
    <cellStyle name="常规 7 6 2 2 3 2" xfId="3814"/>
    <cellStyle name="常规 2 3 2 3 2 2 2 2 2 2" xfId="3815"/>
    <cellStyle name="常规 2 3 2 3 2 3 2 5" xfId="3816"/>
    <cellStyle name="常规 5 3 2 4 2" xfId="3817"/>
    <cellStyle name="常规 14 3 2 2" xfId="3818"/>
    <cellStyle name="常规 2 3 2 3 2 2 2 2 2 2 2" xfId="3819"/>
    <cellStyle name="常规 5 2 2 3 2 2 4" xfId="3820"/>
    <cellStyle name="常规 14 3 2 2 2 2" xfId="3821"/>
    <cellStyle name="常规 16 3 2 4" xfId="3822"/>
    <cellStyle name="常规 14 3 2 2 2 2 2" xfId="3823"/>
    <cellStyle name="常规 16 3 2 4 2" xfId="3824"/>
    <cellStyle name="常规 14 3 2 2 2 2 2 2" xfId="3825"/>
    <cellStyle name="常规 14 3 2 2 2 2 2 2 2" xfId="3826"/>
    <cellStyle name="常规 6 3 6 2" xfId="3827"/>
    <cellStyle name="常规 14 3 2 2 2 2 2 3" xfId="3828"/>
    <cellStyle name="常规 14 3 2 2 2 2 3" xfId="3829"/>
    <cellStyle name="常规 6 5 6" xfId="3830"/>
    <cellStyle name="常规 4 2 2 3 6" xfId="3831"/>
    <cellStyle name="常规 14 4 3 2 2 5" xfId="3832"/>
    <cellStyle name="常规 6 2 2 2 3 2" xfId="3833"/>
    <cellStyle name="常规 14 3 2 2 2 2 3 2" xfId="3834"/>
    <cellStyle name="常规 2 5 2 3 2 4" xfId="3835"/>
    <cellStyle name="常规 14 4 2 3 2 2 2 2" xfId="3836"/>
    <cellStyle name="常规 14 3 2 2 2 2 4 2" xfId="3837"/>
    <cellStyle name="常规 14 3 2 2 2 3" xfId="3838"/>
    <cellStyle name="常规 16 3 2 5" xfId="3839"/>
    <cellStyle name="常规 14 3 2 2 2 4" xfId="3840"/>
    <cellStyle name="常规 14 3 2 2 2 6" xfId="3841"/>
    <cellStyle name="常规 14 3 2 2 3" xfId="3842"/>
    <cellStyle name="常规 14 3 2 2 3 2" xfId="3843"/>
    <cellStyle name="常规 14 3 2 2 3 2 2" xfId="3844"/>
    <cellStyle name="常规 14 3 2 2 3 3" xfId="3845"/>
    <cellStyle name="常规 2 2 2 3 2 2 2 3 2 2" xfId="3846"/>
    <cellStyle name="常规 6 3 3 4 2 2 2" xfId="3847"/>
    <cellStyle name="常规 6 2 3 3 2 2 4" xfId="3848"/>
    <cellStyle name="常规 14 3 2 2 4 2" xfId="3849"/>
    <cellStyle name="常规 6 3 3 4 2 3" xfId="3850"/>
    <cellStyle name="常规 14 3 2 2 5" xfId="3851"/>
    <cellStyle name="常规 6 3 3 4 2 3 2" xfId="3852"/>
    <cellStyle name="常规 14 3 2 2 5 2" xfId="3853"/>
    <cellStyle name="常规 6 3 3 4 2 4" xfId="3854"/>
    <cellStyle name="常规 14 3 2 2 6" xfId="3855"/>
    <cellStyle name="常规 14 3 2 3 2" xfId="3856"/>
    <cellStyle name="常规 2 2 2 3 4 2 2 2" xfId="3857"/>
    <cellStyle name="常规 14 3 2 3 2 2" xfId="3858"/>
    <cellStyle name="常规 2 2 2 3 4 2 2 2 2" xfId="3859"/>
    <cellStyle name="常规 14 3 2 3 2 3" xfId="3860"/>
    <cellStyle name="常规 14 3 2 3 2 4" xfId="3861"/>
    <cellStyle name="常规 14 3 2 3 2 5" xfId="3862"/>
    <cellStyle name="常规 14 3 2 3 3" xfId="3863"/>
    <cellStyle name="常规 2 2 2 3 4 2 2 3" xfId="3864"/>
    <cellStyle name="常规 14 3 2 3 3 2 2" xfId="3865"/>
    <cellStyle name="常规 14 3 2 3 3 3" xfId="3866"/>
    <cellStyle name="常规 6 3 3 4 3 3" xfId="3867"/>
    <cellStyle name="常规 14 3 2 3 5" xfId="3868"/>
    <cellStyle name="常规 14 3 2 3 5 2" xfId="3869"/>
    <cellStyle name="常规 14 3 2 3 6" xfId="3870"/>
    <cellStyle name="常规 5 3 2 2 2 2 2" xfId="3871"/>
    <cellStyle name="常规 14 3 2 4" xfId="3872"/>
    <cellStyle name="常规 2 2 2 3 4 2 3" xfId="3873"/>
    <cellStyle name="常规 5 3 2 2 2 2 2 2" xfId="3874"/>
    <cellStyle name="常规 14 5 2 4" xfId="3875"/>
    <cellStyle name="常规 14 3 2 4 2" xfId="3876"/>
    <cellStyle name="常规 2 2 2 3 4 2 3 2" xfId="3877"/>
    <cellStyle name="常规 14 5 2 4 2" xfId="3878"/>
    <cellStyle name="常规 14 3 2 4 2 2" xfId="3879"/>
    <cellStyle name="常规 14 5 2 5" xfId="3880"/>
    <cellStyle name="常规 14 3 2 4 3" xfId="3881"/>
    <cellStyle name="常规 6 3 3 2 4 2" xfId="3882"/>
    <cellStyle name="常规 4 3 2 2 3 2 2 2" xfId="3883"/>
    <cellStyle name="常规 14 3 2 6" xfId="3884"/>
    <cellStyle name="常规 2 2 2 3 4 2 5" xfId="3885"/>
    <cellStyle name="常规 2 3 2 4 4 2 3" xfId="3886"/>
    <cellStyle name="常规 5 4 2 3 2 2 2" xfId="3887"/>
    <cellStyle name="常规 5 3 2 2 2 2 4" xfId="3888"/>
    <cellStyle name="常规 2 3 6 4 3 2" xfId="3889"/>
    <cellStyle name="常规 6 3 3 2 4 3" xfId="3890"/>
    <cellStyle name="常规 14 3 2 7" xfId="3891"/>
    <cellStyle name="常规 2 3 2 4 4 2 4" xfId="3892"/>
    <cellStyle name="常规 5 4 2 3 2 2 3" xfId="3893"/>
    <cellStyle name="常规 2 8 2 2 2 3 2" xfId="3894"/>
    <cellStyle name="常规 2 3 6 4 3 3" xfId="3895"/>
    <cellStyle name="常规 5 3 2 5" xfId="3896"/>
    <cellStyle name="常规 14 3 3" xfId="3897"/>
    <cellStyle name="常规 2 3 2 3 2 2 2 2 2 3" xfId="3898"/>
    <cellStyle name="常规 3 2 2 3 3 2 2" xfId="3899"/>
    <cellStyle name="常规 14 3 3 2 2 2 2 2" xfId="3900"/>
    <cellStyle name="常规 6 2 3 2 2 2 2 2 2 2" xfId="3901"/>
    <cellStyle name="常规 3 2 2 3 5 2" xfId="3902"/>
    <cellStyle name="常规 14 3 3 2 2 4 2" xfId="3903"/>
    <cellStyle name="常规 3 2 2 3 6" xfId="3904"/>
    <cellStyle name="常规 14 3 3 2 2 5" xfId="3905"/>
    <cellStyle name="常规 14 3 3 2 3" xfId="3906"/>
    <cellStyle name="常规 3 2 2 4 3 2" xfId="3907"/>
    <cellStyle name="常规 14 3 3 2 3 2 2" xfId="3908"/>
    <cellStyle name="常规 2 3 6 2 2 2 2 2 3" xfId="3909"/>
    <cellStyle name="常规 7 2 2 5 2 5" xfId="3910"/>
    <cellStyle name="常规 4 10 4 2" xfId="3911"/>
    <cellStyle name="常规 3 2 2 4 4" xfId="3912"/>
    <cellStyle name="常规 14 3 3 2 3 3" xfId="3913"/>
    <cellStyle name="常规 14 3 3 2 4" xfId="3914"/>
    <cellStyle name="常规 3 2 2 5 3" xfId="3915"/>
    <cellStyle name="常规 14 3 3 2 4 2" xfId="3916"/>
    <cellStyle name="常规 14 3 3 2 5" xfId="3917"/>
    <cellStyle name="常规 14 3 3 3 3" xfId="3918"/>
    <cellStyle name="常规 14 6 2 4" xfId="3919"/>
    <cellStyle name="常规 14 3 3 4 2" xfId="3920"/>
    <cellStyle name="常规 14 3 3 5" xfId="3921"/>
    <cellStyle name="常规 2 3 2 4 4 3 2" xfId="3922"/>
    <cellStyle name="常规 6 3 3 2 5 2" xfId="3923"/>
    <cellStyle name="常规 4 9 2 2 2 2" xfId="3924"/>
    <cellStyle name="常规 14 3 3 6" xfId="3925"/>
    <cellStyle name="常规 5 4 2 3 2 3 2" xfId="3926"/>
    <cellStyle name="常规 2 3 6 4 4 2" xfId="3927"/>
    <cellStyle name="常规 5 3 2 6" xfId="3928"/>
    <cellStyle name="常规 14 3 4" xfId="3929"/>
    <cellStyle name="常规 3 2 2 7 2" xfId="3930"/>
    <cellStyle name="常规 2 3 2 3 2 2 2 2 2 4" xfId="3931"/>
    <cellStyle name="常规 2 3 2 3 3 2 3 2 2 2" xfId="3932"/>
    <cellStyle name="常规 14 3 4 2 2" xfId="3933"/>
    <cellStyle name="常规 14 3 4 2 3" xfId="3934"/>
    <cellStyle name="常规 6 2 2 5 2 6" xfId="3935"/>
    <cellStyle name="常规 3 3 2 4 3" xfId="3936"/>
    <cellStyle name="常规 14 3 4 2 3 2" xfId="3937"/>
    <cellStyle name="常规 14 3 4 2 4" xfId="3938"/>
    <cellStyle name="常规 14 3 4 2 4 2" xfId="3939"/>
    <cellStyle name="常规 14 3 4 2 5" xfId="3940"/>
    <cellStyle name="常规 2 10 2 4 2" xfId="3941"/>
    <cellStyle name="常规 14 3 4 3" xfId="3942"/>
    <cellStyle name="常规 2 2 2 3 4 4 2" xfId="3943"/>
    <cellStyle name="常规 3 2 2 3 3 2 2 4" xfId="3944"/>
    <cellStyle name="常规 14 3 4 3 2" xfId="3945"/>
    <cellStyle name="常规 3 3 3 3 3" xfId="3946"/>
    <cellStyle name="常规 14 3 4 3 2 2" xfId="3947"/>
    <cellStyle name="常规 14 3 4 3 3" xfId="3948"/>
    <cellStyle name="常规 6 3 3 2 2 2 2" xfId="3949"/>
    <cellStyle name="常规 14 3 4 4" xfId="3950"/>
    <cellStyle name="常规 6 3 3 2 2 2 2 2" xfId="3951"/>
    <cellStyle name="常规 14 7 2 4" xfId="3952"/>
    <cellStyle name="常规 2 3 2 2 2 4 2 2 3" xfId="3953"/>
    <cellStyle name="常规 14 3 4 4 2" xfId="3954"/>
    <cellStyle name="常规 6 3 3 2 2 2 3" xfId="3955"/>
    <cellStyle name="常规 14 3 4 5" xfId="3956"/>
    <cellStyle name="常规 6 3 3 2 2 2 3 2" xfId="3957"/>
    <cellStyle name="常规 14 3 4 5 2" xfId="3958"/>
    <cellStyle name="常规 6 3 3 2 6 2" xfId="3959"/>
    <cellStyle name="常规 4 9 2 2 3 2" xfId="3960"/>
    <cellStyle name="常规 14 3 4 6" xfId="3961"/>
    <cellStyle name="常规 6 3 3 2 2 2 4" xfId="3962"/>
    <cellStyle name="常规 5 4 2 3 2 4 2" xfId="3963"/>
    <cellStyle name="常规 2 3 6 4 5 2" xfId="3964"/>
    <cellStyle name="常规 14 3 5" xfId="3965"/>
    <cellStyle name="常规 14 3 5 2" xfId="3966"/>
    <cellStyle name="常规 14 3 5 2 2" xfId="3967"/>
    <cellStyle name="常规 14 3 5 3" xfId="3968"/>
    <cellStyle name="常规 2 2 2 3 4 5 2" xfId="3969"/>
    <cellStyle name="常规 14 3 6" xfId="3970"/>
    <cellStyle name="常规 14 3 7" xfId="3971"/>
    <cellStyle name="常规 14 3 7 2" xfId="3972"/>
    <cellStyle name="常规 2 3 3 5" xfId="3973"/>
    <cellStyle name="常规 14 3 8" xfId="3974"/>
    <cellStyle name="常规 14 4" xfId="3975"/>
    <cellStyle name="常规 7 6 2 2 4" xfId="3976"/>
    <cellStyle name="常规 2 3 2 3 2 2 2 2 3" xfId="3977"/>
    <cellStyle name="常规 5 3 3 4" xfId="3978"/>
    <cellStyle name="常规 14 4 2" xfId="3979"/>
    <cellStyle name="常规 2 3 2 3 2 2 2 2 3 2" xfId="3980"/>
    <cellStyle name="常规 14 4 2 2" xfId="3981"/>
    <cellStyle name="常规 2 4 2 3 2 4" xfId="3982"/>
    <cellStyle name="常规 14 4 2 2 2 2 2 2" xfId="3983"/>
    <cellStyle name="常规 2 4 2 3 2 5" xfId="3984"/>
    <cellStyle name="常规 14 4 2 2 2 2 2 3" xfId="3985"/>
    <cellStyle name="常规 14 4 2 2 2 2 3" xfId="3986"/>
    <cellStyle name="常规 14 4 2 2 2 2 3 2" xfId="3987"/>
    <cellStyle name="常规 14 4 2 2 2 2 5" xfId="3988"/>
    <cellStyle name="常规 14 6 2 2 2 3" xfId="3989"/>
    <cellStyle name="常规 14 4 2 2 2 3 2" xfId="3990"/>
    <cellStyle name="常规 14 4 2 2 2 3 2 2" xfId="3991"/>
    <cellStyle name="常规 14 4 2 2 2 3 3" xfId="3992"/>
    <cellStyle name="常规 3 4 3 5" xfId="3993"/>
    <cellStyle name="常规 14 4 2 2 2 4" xfId="3994"/>
    <cellStyle name="常规 14 4 2 2 2 4 2" xfId="3995"/>
    <cellStyle name="常规 14 4 2 2 2 5" xfId="3996"/>
    <cellStyle name="常规 2 2 4 4 2 2" xfId="3997"/>
    <cellStyle name="常规 14 4 2 2 2 6" xfId="3998"/>
    <cellStyle name="常规 5 4 4 2 5" xfId="3999"/>
    <cellStyle name="常规 14 4 2 2 3" xfId="4000"/>
    <cellStyle name="常规 5 4 4 2 5 2" xfId="4001"/>
    <cellStyle name="常规 14 4 2 2 3 2" xfId="4002"/>
    <cellStyle name="常规 3 4 4 3" xfId="4003"/>
    <cellStyle name="常规 3 4 4 4" xfId="4004"/>
    <cellStyle name="常规 14 4 2 2 3 3" xfId="4005"/>
    <cellStyle name="常规 14 4 2 2 6" xfId="4006"/>
    <cellStyle name="常规 14 4 2 3" xfId="4007"/>
    <cellStyle name="常规 2 2 2 3 5 2 2" xfId="4008"/>
    <cellStyle name="常规 5 4 4 3 4" xfId="4009"/>
    <cellStyle name="常规 14 4 2 3 2" xfId="4010"/>
    <cellStyle name="常规 2 7 2 3 2 2" xfId="4011"/>
    <cellStyle name="常规 14 4 2 3 2 4 2" xfId="4012"/>
    <cellStyle name="常规 14 4 2 3 3 2 2" xfId="4013"/>
    <cellStyle name="常规 14 4 2 3 3 3" xfId="4014"/>
    <cellStyle name="常规 14 4 2 3 6" xfId="4015"/>
    <cellStyle name="常规 14 4 2 4" xfId="4016"/>
    <cellStyle name="常规 5 4 4 4 4" xfId="4017"/>
    <cellStyle name="常规 14 4 2 4 2" xfId="4018"/>
    <cellStyle name="常规 5 4 4 4 4 2" xfId="4019"/>
    <cellStyle name="常规 14 4 2 4 2 2" xfId="4020"/>
    <cellStyle name="常规 3 6 3 3" xfId="4021"/>
    <cellStyle name="常规 5 4 4 4 5" xfId="4022"/>
    <cellStyle name="常规 4 6 2 2 2 2 2 2" xfId="4023"/>
    <cellStyle name="常规 14 4 2 4 3" xfId="4024"/>
    <cellStyle name="常规 14 4 2 5" xfId="4025"/>
    <cellStyle name="常规 14 4 2 6" xfId="4026"/>
    <cellStyle name="常规 14 4 2 7" xfId="4027"/>
    <cellStyle name="常规 5 3 3 5" xfId="4028"/>
    <cellStyle name="常规 14 4 3" xfId="4029"/>
    <cellStyle name="常规 14 4 3 2" xfId="4030"/>
    <cellStyle name="常规 5 4 5 2 4" xfId="4031"/>
    <cellStyle name="常规 14 4 3 2 2" xfId="4032"/>
    <cellStyle name="常规 6 5 3 3" xfId="4033"/>
    <cellStyle name="常规 4 2 2 3 3 3" xfId="4034"/>
    <cellStyle name="常规 14 4 3 2 2 2 3" xfId="4035"/>
    <cellStyle name="常规 6 5 5 2" xfId="4036"/>
    <cellStyle name="常规 4 2 2 3 5 2" xfId="4037"/>
    <cellStyle name="常规 14 4 3 2 2 4 2" xfId="4038"/>
    <cellStyle name="常规 5 4 5 2 5" xfId="4039"/>
    <cellStyle name="常规 14 4 3 2 3" xfId="4040"/>
    <cellStyle name="常规 6 6 3" xfId="4041"/>
    <cellStyle name="常规 5 4 5 2 5 2" xfId="4042"/>
    <cellStyle name="常规 4 2 2 4 3" xfId="4043"/>
    <cellStyle name="常规 14 4 3 2 3 2" xfId="4044"/>
    <cellStyle name="常规 4 4 4 3" xfId="4045"/>
    <cellStyle name="常规 6 6 4" xfId="4046"/>
    <cellStyle name="常规 4 2 2 4 4" xfId="4047"/>
    <cellStyle name="常规 14 4 3 2 3 3" xfId="4048"/>
    <cellStyle name="常规 4 4 4 4" xfId="4049"/>
    <cellStyle name="常规 6 8 3" xfId="4050"/>
    <cellStyle name="常规 4 2 2 6 3" xfId="4051"/>
    <cellStyle name="常规 4 10 2 2 2 2" xfId="4052"/>
    <cellStyle name="常规 14 4 3 2 5 2" xfId="4053"/>
    <cellStyle name="常规 3 2 2 2 4 2 2" xfId="4054"/>
    <cellStyle name="常规 4 2 10" xfId="4055"/>
    <cellStyle name="常规 14 4 3 3" xfId="4056"/>
    <cellStyle name="常规 5 4 5 3 4" xfId="4057"/>
    <cellStyle name="常规 14 4 3 3 2" xfId="4058"/>
    <cellStyle name="常规 5 4 5 3 5" xfId="4059"/>
    <cellStyle name="常规 14 4 3 3 3" xfId="4060"/>
    <cellStyle name="常规 14 4 3 4" xfId="4061"/>
    <cellStyle name="常规 14 4 3 4 2" xfId="4062"/>
    <cellStyle name="常规 14 4 3 5" xfId="4063"/>
    <cellStyle name="常规 14 4 3 5 2" xfId="4064"/>
    <cellStyle name="常规 14 4 3 6" xfId="4065"/>
    <cellStyle name="常规 5 4 6 2 5" xfId="4066"/>
    <cellStyle name="常规 14 4 4 2 3" xfId="4067"/>
    <cellStyle name="常规 5 4 6 2 5 2" xfId="4068"/>
    <cellStyle name="常规 4 3 2 4 3" xfId="4069"/>
    <cellStyle name="常规 14 4 4 2 3 2" xfId="4070"/>
    <cellStyle name="常规 5 4 4 3" xfId="4071"/>
    <cellStyle name="常规 14 4 4 3 2" xfId="4072"/>
    <cellStyle name="常规 5 5 3 3" xfId="4073"/>
    <cellStyle name="常规 4 3 3 3 3" xfId="4074"/>
    <cellStyle name="常规 14 4 4 3 2 2" xfId="4075"/>
    <cellStyle name="常规 14 4 4 3 3" xfId="4076"/>
    <cellStyle name="常规 6 3 3 2 3 2 2 2" xfId="4077"/>
    <cellStyle name="常规 6 3 2 2 2 2 2 4" xfId="4078"/>
    <cellStyle name="常规 2 3 2 2 2 5 2 2 3" xfId="4079"/>
    <cellStyle name="常规 14 4 4 4 2" xfId="4080"/>
    <cellStyle name="常规 2 3 6 4 2 2 2 2" xfId="4081"/>
    <cellStyle name="常规 6 3 3 2 3 2 4" xfId="4082"/>
    <cellStyle name="常规 2 5 2 2 2 2" xfId="4083"/>
    <cellStyle name="常规 14 4 4 6" xfId="4084"/>
    <cellStyle name="常规 14 4 5" xfId="4085"/>
    <cellStyle name="常规 14 4 5 2" xfId="4086"/>
    <cellStyle name="常规 5 4 7 2 4" xfId="4087"/>
    <cellStyle name="常规 14 4 5 2 2" xfId="4088"/>
    <cellStyle name="常规 14 4 6" xfId="4089"/>
    <cellStyle name="常规 14 4 6 2" xfId="4090"/>
    <cellStyle name="常规 14 4 7 2" xfId="4091"/>
    <cellStyle name="常规 2 2 2" xfId="4092"/>
    <cellStyle name="常规 14 4 8" xfId="4093"/>
    <cellStyle name="常规 2 3" xfId="4094"/>
    <cellStyle name="常规 2 3 2 4 2 3 2 2 2" xfId="4095"/>
    <cellStyle name="常规 2 3 2 3 2 2 2 2 4" xfId="4096"/>
    <cellStyle name="常规 7 6 2 2 5" xfId="4097"/>
    <cellStyle name="常规 14 5" xfId="4098"/>
    <cellStyle name="常规 14 5 2" xfId="4099"/>
    <cellStyle name="常规 5 3 4 4" xfId="4100"/>
    <cellStyle name="常规 14 5 2 2" xfId="4101"/>
    <cellStyle name="常规 2 3 2 3 4 4" xfId="4102"/>
    <cellStyle name="常规 14 5 2 2 2 2 2 2" xfId="4103"/>
    <cellStyle name="常规 14 5 2 2 2 2 3" xfId="4104"/>
    <cellStyle name="常规 3 3 3 3 5" xfId="4105"/>
    <cellStyle name="常规 14 5 2 2 2 3 2" xfId="4106"/>
    <cellStyle name="常规 3 3 3 4 4" xfId="4107"/>
    <cellStyle name="常规 14 5 2 2 2 4" xfId="4108"/>
    <cellStyle name="常规 2 3 4 4 2 2" xfId="4109"/>
    <cellStyle name="常规 14 5 2 2 2 5" xfId="4110"/>
    <cellStyle name="常规 14 5 2 2 4" xfId="4111"/>
    <cellStyle name="常规 14 5 2 2 5" xfId="4112"/>
    <cellStyle name="常规 14 5 2 2 6" xfId="4113"/>
    <cellStyle name="常规 14 5 2 3 2" xfId="4114"/>
    <cellStyle name="常规 14 5 2 3 3" xfId="4115"/>
    <cellStyle name="常规 14 5 2 6" xfId="4116"/>
    <cellStyle name="常规 14 5 3 2" xfId="4117"/>
    <cellStyle name="常规 14 5 3 2 2" xfId="4118"/>
    <cellStyle name="常规 2 2 2 2 4 2" xfId="4119"/>
    <cellStyle name="常规 14 5 3 2 3" xfId="4120"/>
    <cellStyle name="常规 4 6 2 3 5 2" xfId="4121"/>
    <cellStyle name="常规 2 2 2 2 4 3" xfId="4122"/>
    <cellStyle name="常规 14 5 3 2 4" xfId="4123"/>
    <cellStyle name="常规 14 5 4" xfId="4124"/>
    <cellStyle name="常规 14 5 4 2" xfId="4125"/>
    <cellStyle name="常规 14 5 4 2 2" xfId="4126"/>
    <cellStyle name="常规 14 5 5" xfId="4127"/>
    <cellStyle name="常规 14 5 5 2" xfId="4128"/>
    <cellStyle name="常规 14 5 6" xfId="4129"/>
    <cellStyle name="常规 14 5 6 2" xfId="4130"/>
    <cellStyle name="常规 14 5 7" xfId="4131"/>
    <cellStyle name="常规 3 2" xfId="4132"/>
    <cellStyle name="常规 14 6 2 2 2 2" xfId="4133"/>
    <cellStyle name="常规 4 3 4 4 2 4 2" xfId="4134"/>
    <cellStyle name="常规 14 6 2 2 2 2 2" xfId="4135"/>
    <cellStyle name="常规 3 2 3 3 6" xfId="4136"/>
    <cellStyle name="常规 14 6 2 2 3" xfId="4137"/>
    <cellStyle name="常规 14 6 2 2 3 2" xfId="4138"/>
    <cellStyle name="常规 14 6 2 2 5" xfId="4139"/>
    <cellStyle name="常规 14 6 2 2 4" xfId="4140"/>
    <cellStyle name="常规 14 6 2 3" xfId="4141"/>
    <cellStyle name="常规 14 6 2 5" xfId="4142"/>
    <cellStyle name="常规 14 6 2 6" xfId="4143"/>
    <cellStyle name="常规 14 6 3" xfId="4144"/>
    <cellStyle name="常规 14 6 3 2" xfId="4145"/>
    <cellStyle name="常规 2 2 5 5" xfId="4146"/>
    <cellStyle name="常规 14 6 3 2 2" xfId="4147"/>
    <cellStyle name="常规 14 6 4 2" xfId="4148"/>
    <cellStyle name="常规 14 6 6" xfId="4149"/>
    <cellStyle name="常规 14 7 2" xfId="4150"/>
    <cellStyle name="常规 3 2 2 3 3 2 3" xfId="4151"/>
    <cellStyle name="常规 14 7 2 2" xfId="4152"/>
    <cellStyle name="常规 3 2 2 3 3 2 3 2" xfId="4153"/>
    <cellStyle name="常规 2 3 2 2 2 4 2 2 2" xfId="4154"/>
    <cellStyle name="常规 14 7 2 3" xfId="4155"/>
    <cellStyle name="常规 3 3 3 2 2 2 2 2 2" xfId="4156"/>
    <cellStyle name="常规 9 3 3 2 4 2" xfId="4157"/>
    <cellStyle name="常规 2 3 2 2 2 6 2 4" xfId="4158"/>
    <cellStyle name="常规 4 3 4 2 2 2 2 4" xfId="4159"/>
    <cellStyle name="常规 4 3 5 2 3 2 2 2" xfId="4160"/>
    <cellStyle name="常规 2 3 2 2 2 4 2 2 2 2" xfId="4161"/>
    <cellStyle name="常规 14 7 2 3 2" xfId="4162"/>
    <cellStyle name="常规 3 3 4 2 3" xfId="4163"/>
    <cellStyle name="常规 3 3 4 3 3" xfId="4164"/>
    <cellStyle name="常规 2 3 2 2 2 4 2 2 3 2" xfId="4165"/>
    <cellStyle name="常规 14 7 2 4 2" xfId="4166"/>
    <cellStyle name="常规 6 3 3 2 2 2 2 2 2" xfId="4167"/>
    <cellStyle name="常规 2 3 2 2 2 4 2 2 4" xfId="4168"/>
    <cellStyle name="常规 14 7 2 5" xfId="4169"/>
    <cellStyle name="常规 6 3 3 2 2 2 2 3" xfId="4170"/>
    <cellStyle name="常规 14 7 3" xfId="4171"/>
    <cellStyle name="常规 3 2 2 3 3 2 4" xfId="4172"/>
    <cellStyle name="常规 2 3 2 2 2 4 2 3 2" xfId="4173"/>
    <cellStyle name="常规 14 7 3 3" xfId="4174"/>
    <cellStyle name="常规 14 7 4" xfId="4175"/>
    <cellStyle name="常规 3 2 2 3 3 2 5" xfId="4176"/>
    <cellStyle name="常规 7 2 4 2 2 5" xfId="4177"/>
    <cellStyle name="常规 14 7 4 2" xfId="4178"/>
    <cellStyle name="常规 14 7 5" xfId="4179"/>
    <cellStyle name="常规 14 7 5 2" xfId="4180"/>
    <cellStyle name="常规 14 7 6" xfId="4181"/>
    <cellStyle name="常规 2 3 2 2 3 2 2 5" xfId="4182"/>
    <cellStyle name="常规 14 8 2 2" xfId="4183"/>
    <cellStyle name="常规 14 8 3" xfId="4184"/>
    <cellStyle name="常规 2 3 5 2 2 2 2" xfId="4185"/>
    <cellStyle name="常规 14 9" xfId="4186"/>
    <cellStyle name="常规 7 5 3 2 3" xfId="4187"/>
    <cellStyle name="常规 2 3 5 2 2 2 2 2" xfId="4188"/>
    <cellStyle name="常规 2 3 7 2 2 4" xfId="4189"/>
    <cellStyle name="常规 14 9 2" xfId="4190"/>
    <cellStyle name="常规 7 6 2 3" xfId="4191"/>
    <cellStyle name="常规 15" xfId="4192"/>
    <cellStyle name="常规 20" xfId="4193"/>
    <cellStyle name="常规 3 2 2 4 2 5" xfId="4194"/>
    <cellStyle name="常规 4 2 3 4 2 3" xfId="4195"/>
    <cellStyle name="常规 4 5 4 2 3" xfId="4196"/>
    <cellStyle name="常规 2 2 4 3 2 5" xfId="4197"/>
    <cellStyle name="常规 15 2 2 2 2" xfId="4198"/>
    <cellStyle name="常规 6 2 4 2 4" xfId="4199"/>
    <cellStyle name="常规 15 2 2 2 2 2" xfId="4200"/>
    <cellStyle name="常规 6 2 4 2 4 2" xfId="4201"/>
    <cellStyle name="常规 15 2 2 2 2 2 2" xfId="4202"/>
    <cellStyle name="常规 15 2 2 2 2 3" xfId="4203"/>
    <cellStyle name="常规 3 2 2 2 2 2 2 2 2" xfId="4204"/>
    <cellStyle name="常规 4 2 6 3 2 2" xfId="4205"/>
    <cellStyle name="常规 15 2 2 2 3" xfId="4206"/>
    <cellStyle name="常规 4 8 3 2 2" xfId="4207"/>
    <cellStyle name="常规 6 2 4 2 5" xfId="4208"/>
    <cellStyle name="常规 3 2 2 2 2 2 2 2 2 2" xfId="4209"/>
    <cellStyle name="常规 15 2 2 2 3 2" xfId="4210"/>
    <cellStyle name="常规 4 8 3 2 2 2" xfId="4211"/>
    <cellStyle name="常规 6 2 4 2 5 2" xfId="4212"/>
    <cellStyle name="常规 3 2 2 2 2 2 2 2 4" xfId="4213"/>
    <cellStyle name="常规 3 2 2 3 2 3 2 2 2" xfId="4214"/>
    <cellStyle name="常规 15 2 2 2 5" xfId="4215"/>
    <cellStyle name="常规 4 8 3 2 4" xfId="4216"/>
    <cellStyle name="常规 2 2 2 4 3 2 2" xfId="4217"/>
    <cellStyle name="常规 15 2 2 3" xfId="4218"/>
    <cellStyle name="常规 2 2 2 4 3 2 3" xfId="4219"/>
    <cellStyle name="常规 15 2 2 4" xfId="4220"/>
    <cellStyle name="常规 2 3 2 5 3 2 2" xfId="4221"/>
    <cellStyle name="常规 2 2 2 4 3 2 4" xfId="4222"/>
    <cellStyle name="常规 15 2 2 5" xfId="4223"/>
    <cellStyle name="常规 2 3 7 3 3 2" xfId="4224"/>
    <cellStyle name="常规 5 4 9 2" xfId="4225"/>
    <cellStyle name="常规 2 3 2 5 3 2 3" xfId="4226"/>
    <cellStyle name="常规 2 2 2 4 3 2 5" xfId="4227"/>
    <cellStyle name="常规 15 2 2 6" xfId="4228"/>
    <cellStyle name="常规 15 2 3 2" xfId="4229"/>
    <cellStyle name="常规 2 5 3 2 5" xfId="4230"/>
    <cellStyle name="常规 5 4 6 2 2 4 2" xfId="4231"/>
    <cellStyle name="常规 6 2 2 2 2 3 2 2 2 2" xfId="4232"/>
    <cellStyle name="常规 15 2 3 2 2" xfId="4233"/>
    <cellStyle name="常规 2 5 3 2 5 2" xfId="4234"/>
    <cellStyle name="常规 6 2 5 2 4" xfId="4235"/>
    <cellStyle name="常规 2 2 2 4 3 3 2" xfId="4236"/>
    <cellStyle name="常规 15 2 3 3" xfId="4237"/>
    <cellStyle name="常规 2 5 3 2 6" xfId="4238"/>
    <cellStyle name="常规 2 2 4 2 2 2 2" xfId="4239"/>
    <cellStyle name="常规 15 2 4" xfId="4240"/>
    <cellStyle name="常规 2 2 4 2 2 2 2 2" xfId="4241"/>
    <cellStyle name="常规 15 2 4 2" xfId="4242"/>
    <cellStyle name="常规 2 2 2 6 2 4" xfId="4243"/>
    <cellStyle name="常规 2 2 4 2 2 2 3" xfId="4244"/>
    <cellStyle name="常规 15 2 5" xfId="4245"/>
    <cellStyle name="常规 2 2 4 2 2 2 3 2" xfId="4246"/>
    <cellStyle name="常规 15 2 5 2" xfId="4247"/>
    <cellStyle name="常规 2 10 4" xfId="4248"/>
    <cellStyle name="常规 2 3 4 3 2 2 2" xfId="4249"/>
    <cellStyle name="常规 2 2 4 2 2 2 4" xfId="4250"/>
    <cellStyle name="常规 15 2 6" xfId="4251"/>
    <cellStyle name="常规 15 3 2 2" xfId="4252"/>
    <cellStyle name="常规 4 3 2 2 4 2" xfId="4253"/>
    <cellStyle name="常规 5 2 2 2 2 2 2" xfId="4254"/>
    <cellStyle name="常规 5 4 2 4 2" xfId="4255"/>
    <cellStyle name="常规 2 3 7 4 3" xfId="4256"/>
    <cellStyle name="常规 5 2 2 2 2 2 2 2" xfId="4257"/>
    <cellStyle name="常规 5 4 2 4 2 2" xfId="4258"/>
    <cellStyle name="常规 15 3 2 2 2" xfId="4259"/>
    <cellStyle name="常规 6 3 4 2 4" xfId="4260"/>
    <cellStyle name="常规 5 2 2 2 2 2 2 2 2" xfId="4261"/>
    <cellStyle name="常规 5 4 2 4 2 2 2" xfId="4262"/>
    <cellStyle name="常规 5 4 2 4 6" xfId="4263"/>
    <cellStyle name="常规 15 3 2 2 2 2" xfId="4264"/>
    <cellStyle name="常规 6 3 4 2 4 2" xfId="4265"/>
    <cellStyle name="常规 9 2 2 5 2" xfId="4266"/>
    <cellStyle name="常规 3 2 2 2 2 3 2 2 2" xfId="4267"/>
    <cellStyle name="常规 5 2 2 2 2 2 2 3" xfId="4268"/>
    <cellStyle name="常规 5 4 2 4 2 3" xfId="4269"/>
    <cellStyle name="常规 15 3 2 2 3" xfId="4270"/>
    <cellStyle name="常规 4 9 3 2 2" xfId="4271"/>
    <cellStyle name="常规 6 3 4 2 5" xfId="4272"/>
    <cellStyle name="常规 2 2 2 4 4 2 2" xfId="4273"/>
    <cellStyle name="常规 15 3 2 3" xfId="4274"/>
    <cellStyle name="常规 5 2 2 2 2 2 3" xfId="4275"/>
    <cellStyle name="常规 5 4 2 4 3" xfId="4276"/>
    <cellStyle name="常规 5 2 2 2 2 2 3 2" xfId="4277"/>
    <cellStyle name="常规 5 4 2 4 3 2" xfId="4278"/>
    <cellStyle name="常规 15 3 2 3 2" xfId="4279"/>
    <cellStyle name="常规 6 3 4 3 4" xfId="4280"/>
    <cellStyle name="常规 15 3 2 4" xfId="4281"/>
    <cellStyle name="常规 5 2 2 2 2 2 4" xfId="4282"/>
    <cellStyle name="常规 5 3 2 3 2 2 2" xfId="4283"/>
    <cellStyle name="常规 5 4 2 4 4" xfId="4284"/>
    <cellStyle name="常规 15 3 2 4 2" xfId="4285"/>
    <cellStyle name="常规 5 4 2 4 4 2" xfId="4286"/>
    <cellStyle name="常规 15 3 2 5" xfId="4287"/>
    <cellStyle name="常规 5 2 2 2 2 2 5" xfId="4288"/>
    <cellStyle name="常规 5 4 2 4 5" xfId="4289"/>
    <cellStyle name="常规 15 3 3" xfId="4290"/>
    <cellStyle name="常规 4 3 2 2 5" xfId="4291"/>
    <cellStyle name="常规 5 2 2 2 2 3" xfId="4292"/>
    <cellStyle name="常规 5 4 2 5" xfId="4293"/>
    <cellStyle name="常规 5 4 2 5 2 2" xfId="4294"/>
    <cellStyle name="常规 15 3 3 2 2" xfId="4295"/>
    <cellStyle name="常规 6 3 5 2 4" xfId="4296"/>
    <cellStyle name="常规 15 3 3 3" xfId="4297"/>
    <cellStyle name="常规 5 4 2 5 3" xfId="4298"/>
    <cellStyle name="常规 2 2 4 2 2 3 2" xfId="4299"/>
    <cellStyle name="常规 15 3 4" xfId="4300"/>
    <cellStyle name="常规 4 3 2 2 6" xfId="4301"/>
    <cellStyle name="常规 5 2 2 2 2 4" xfId="4302"/>
    <cellStyle name="常规 5 4 2 6" xfId="4303"/>
    <cellStyle name="常规 6 2 3 2 2 2" xfId="4304"/>
    <cellStyle name="常规 2 2 4 2 2 3 2 2" xfId="4305"/>
    <cellStyle name="常规 15 3 4 2" xfId="4306"/>
    <cellStyle name="常规 5 4 2 6 2" xfId="4307"/>
    <cellStyle name="常规 6 2 3 2 2 2 2" xfId="4308"/>
    <cellStyle name="常规 15 3 5 2" xfId="4309"/>
    <cellStyle name="常规 5 4 2 7 2" xfId="4310"/>
    <cellStyle name="常规 6 2 3 2 2 3 2" xfId="4311"/>
    <cellStyle name="常规 2 3 4 3 2 3 2" xfId="4312"/>
    <cellStyle name="常规 15 3 6" xfId="4313"/>
    <cellStyle name="常规 7 2 4 2 2 2" xfId="4314"/>
    <cellStyle name="常规 6 2 3 2 2 4" xfId="4315"/>
    <cellStyle name="常规 2" xfId="4316"/>
    <cellStyle name="常规 15 4 2 2" xfId="4317"/>
    <cellStyle name="常规 5 2 2 2 3 2 2" xfId="4318"/>
    <cellStyle name="常规 5 4 3 4 2" xfId="4319"/>
    <cellStyle name="常规 15 4 3" xfId="4320"/>
    <cellStyle name="常规 4 3 2 3 5" xfId="4321"/>
    <cellStyle name="常规 5 2 2 2 3 3" xfId="4322"/>
    <cellStyle name="常规 5 4 3 5" xfId="4323"/>
    <cellStyle name="常规 15 5" xfId="4324"/>
    <cellStyle name="常规 5 2 2 2 4" xfId="4325"/>
    <cellStyle name="常规 15 5 2" xfId="4326"/>
    <cellStyle name="常规 4 3 2 4 4" xfId="4327"/>
    <cellStyle name="常规 2 2 10" xfId="4328"/>
    <cellStyle name="常规 5 2 2 2 4 2" xfId="4329"/>
    <cellStyle name="常规 5 4 4 4" xfId="4330"/>
    <cellStyle name="常规 5 2 2 2 6" xfId="4331"/>
    <cellStyle name="常规 15 7" xfId="4332"/>
    <cellStyle name="常规 6 3 2 2 2 2" xfId="4333"/>
    <cellStyle name="常规 2 3 4 3 2 5" xfId="4334"/>
    <cellStyle name="常规 7 2 4 2 4" xfId="4335"/>
    <cellStyle name="常规 16 2 2 2 2" xfId="4336"/>
    <cellStyle name="常规 2 3 4 3 2 5 2" xfId="4337"/>
    <cellStyle name="常规 16 2 2 2 2 2" xfId="4338"/>
    <cellStyle name="常规 16 2 2 2 2 2 2" xfId="4339"/>
    <cellStyle name="常规 16 2 2 2 2 3" xfId="4340"/>
    <cellStyle name="常规 2 3 4 3 2 6" xfId="4341"/>
    <cellStyle name="常规 3 2 2 2 3 2 2 2 2" xfId="4342"/>
    <cellStyle name="常规 4 3 6 3 2 2" xfId="4343"/>
    <cellStyle name="常规 7 2 4 2 5" xfId="4344"/>
    <cellStyle name="常规 16 2 2 2 3" xfId="4345"/>
    <cellStyle name="常规 5 8 3 2 2" xfId="4346"/>
    <cellStyle name="常规 4 3 6 3 2 2 2" xfId="4347"/>
    <cellStyle name="常规 16 2 2 2 3 2" xfId="4348"/>
    <cellStyle name="常规 4 8 2 2 2 4" xfId="4349"/>
    <cellStyle name="常规 16 2 2 2 4" xfId="4350"/>
    <cellStyle name="常规 4 3 6 3 2 3" xfId="4351"/>
    <cellStyle name="常规 16 2 2 2 4 2" xfId="4352"/>
    <cellStyle name="常规 16 2 2 2 5" xfId="4353"/>
    <cellStyle name="常规 4 3 6 3 2 4" xfId="4354"/>
    <cellStyle name="常规 2 2 2 5 3 2 2" xfId="4355"/>
    <cellStyle name="常规 16 2 2 3" xfId="4356"/>
    <cellStyle name="常规 2 3 2 2 3 2 6" xfId="4357"/>
    <cellStyle name="常规 2 8 2" xfId="4358"/>
    <cellStyle name="常规 7 2 4 3 4" xfId="4359"/>
    <cellStyle name="常规 16 2 2 3 2" xfId="4360"/>
    <cellStyle name="常规 16 2 2 3 2 2" xfId="4361"/>
    <cellStyle name="常规 7 2 4 3 5" xfId="4362"/>
    <cellStyle name="常规 16 2 2 3 3" xfId="4363"/>
    <cellStyle name="常规 2 5 2 2 2 2 2 2 2" xfId="4364"/>
    <cellStyle name="常规 4 3 6 3 3 2" xfId="4365"/>
    <cellStyle name="常规 16 2 2 4" xfId="4366"/>
    <cellStyle name="常规 16 2 2 4 2" xfId="4367"/>
    <cellStyle name="常规 2 3 2 6 3 2 2" xfId="4368"/>
    <cellStyle name="常规 16 2 2 5" xfId="4369"/>
    <cellStyle name="常规 2 3 2 6 3 2 3" xfId="4370"/>
    <cellStyle name="常规 16 2 2 6" xfId="4371"/>
    <cellStyle name="常规 16 2 3 2" xfId="4372"/>
    <cellStyle name="常规 2 6 3 2 5" xfId="4373"/>
    <cellStyle name="常规 2 3 4 4 2 5" xfId="4374"/>
    <cellStyle name="常规 7 2 5 2 4" xfId="4375"/>
    <cellStyle name="常规 16 2 3 2 2" xfId="4376"/>
    <cellStyle name="常规 2 6 3 2 5 2" xfId="4377"/>
    <cellStyle name="常规 16 2 3 3" xfId="4378"/>
    <cellStyle name="常规 2 6 3 2 6" xfId="4379"/>
    <cellStyle name="常规 2 2 4 2 3 2 2" xfId="4380"/>
    <cellStyle name="常规 16 2 4" xfId="4381"/>
    <cellStyle name="常规 2 2 3 2 2 2 2 4" xfId="4382"/>
    <cellStyle name="常规 16 2 4 2" xfId="4383"/>
    <cellStyle name="常规 16 2 5" xfId="4384"/>
    <cellStyle name="常规 16 2 5 2" xfId="4385"/>
    <cellStyle name="常规 2 3 4 3 3 2 2" xfId="4386"/>
    <cellStyle name="常规 16 2 6" xfId="4387"/>
    <cellStyle name="常规 2 3 2 2 3 2 3 2" xfId="4388"/>
    <cellStyle name="常规 16 3 2 2" xfId="4389"/>
    <cellStyle name="常规 4 3 3 2 4 2" xfId="4390"/>
    <cellStyle name="常规 5 2 2 3 2 2 2" xfId="4391"/>
    <cellStyle name="常规 5 5 2 4 2" xfId="4392"/>
    <cellStyle name="常规 7 3 4 2 4" xfId="4393"/>
    <cellStyle name="常规 16 3 2 2 2" xfId="4394"/>
    <cellStyle name="常规 2 3 5 3 2 5" xfId="4395"/>
    <cellStyle name="常规 5 2 2 3 2 2 2 2" xfId="4396"/>
    <cellStyle name="常规 5 5 2 4 2 2" xfId="4397"/>
    <cellStyle name="常规 16 3 2 2 2 2" xfId="4398"/>
    <cellStyle name="常规 2 3 5 3 2 5 2" xfId="4399"/>
    <cellStyle name="常规 5 4 2 3 2 2 4" xfId="4400"/>
    <cellStyle name="常规 2 3 5 3 2 6" xfId="4401"/>
    <cellStyle name="常规 7 3 4 2 5" xfId="4402"/>
    <cellStyle name="常规 16 3 2 2 3" xfId="4403"/>
    <cellStyle name="常规 16 3 2 3" xfId="4404"/>
    <cellStyle name="常规 5 2 2 3 2 2 3" xfId="4405"/>
    <cellStyle name="常规 5 5 2 4 3" xfId="4406"/>
    <cellStyle name="常规 2 3 2 3 3 2 6" xfId="4407"/>
    <cellStyle name="常规 2 6 2 2 2 3 2 2" xfId="4408"/>
    <cellStyle name="常规 7 3 4 3 4" xfId="4409"/>
    <cellStyle name="常规 16 3 2 3 2" xfId="4410"/>
    <cellStyle name="常规 16 3 3" xfId="4411"/>
    <cellStyle name="常规 2 9 2 2 2" xfId="4412"/>
    <cellStyle name="常规 4 3 3 2 5" xfId="4413"/>
    <cellStyle name="常规 5 2 2 3 2 3" xfId="4414"/>
    <cellStyle name="常规 5 5 2 5" xfId="4415"/>
    <cellStyle name="常规 16 3 3 2" xfId="4416"/>
    <cellStyle name="常规 2 6 4 2 5" xfId="4417"/>
    <cellStyle name="常规 2 9 2 2 2 2" xfId="4418"/>
    <cellStyle name="常规 5 2 2 3 2 3 2" xfId="4419"/>
    <cellStyle name="常规 5 5 2 5 2" xfId="4420"/>
    <cellStyle name="常规 2 3 5 4 2 5" xfId="4421"/>
    <cellStyle name="常规 7 3 5 2 4" xfId="4422"/>
    <cellStyle name="常规 16 3 3 2 2" xfId="4423"/>
    <cellStyle name="常规 2 9 2 2 2 2 2" xfId="4424"/>
    <cellStyle name="常规 16 3 3 3" xfId="4425"/>
    <cellStyle name="常规 2 9 2 2 2 3" xfId="4426"/>
    <cellStyle name="常规 16 3 4" xfId="4427"/>
    <cellStyle name="常规 2 9 2 2 3" xfId="4428"/>
    <cellStyle name="常规 4 3 3 2 6" xfId="4429"/>
    <cellStyle name="常规 5 2 2 3 2 4" xfId="4430"/>
    <cellStyle name="常规 5 5 2 6" xfId="4431"/>
    <cellStyle name="常规 6 2 3 3 2 2" xfId="4432"/>
    <cellStyle name="常规 16 3 5" xfId="4433"/>
    <cellStyle name="常规 2 9 2 2 4" xfId="4434"/>
    <cellStyle name="常规 5 2 2 3 2 5" xfId="4435"/>
    <cellStyle name="常规 6 2 3 3 2 3" xfId="4436"/>
    <cellStyle name="常规 16 3 5 2" xfId="4437"/>
    <cellStyle name="常规 2 9 2 2 4 2" xfId="4438"/>
    <cellStyle name="常规 6 2 3 3 2 3 2" xfId="4439"/>
    <cellStyle name="常规 2 3 2 2 3 2 4 2" xfId="4440"/>
    <cellStyle name="常规 16 3 6" xfId="4441"/>
    <cellStyle name="常规 2 9 2 2 5" xfId="4442"/>
    <cellStyle name="常规 7 2 4 3 2 2" xfId="4443"/>
    <cellStyle name="常规 6 2 3 3 2 4" xfId="4444"/>
    <cellStyle name="常规 16 4 2 2" xfId="4445"/>
    <cellStyle name="常规 5 5 3 4 2" xfId="4446"/>
    <cellStyle name="常规 16 4 3" xfId="4447"/>
    <cellStyle name="常规 2 9 2 3 2" xfId="4448"/>
    <cellStyle name="常规 4 3 3 3 5" xfId="4449"/>
    <cellStyle name="常规 5 5 3 5" xfId="4450"/>
    <cellStyle name="常规 16 5 2" xfId="4451"/>
    <cellStyle name="常规 4 3 3 4 4" xfId="4452"/>
    <cellStyle name="常规 5 5 4 4" xfId="4453"/>
    <cellStyle name="常规 16 6 2" xfId="4454"/>
    <cellStyle name="常规 2 3 5 4 2 2" xfId="4455"/>
    <cellStyle name="常规 16 7" xfId="4456"/>
    <cellStyle name="常规 6 3 2 2 3 2" xfId="4457"/>
    <cellStyle name="常规 17 2 2 2" xfId="4458"/>
    <cellStyle name="常规 8 2 4 2 4" xfId="4459"/>
    <cellStyle name="常规 17 2 2 2 2" xfId="4460"/>
    <cellStyle name="常规 8 2 4 2 4 2" xfId="4461"/>
    <cellStyle name="常规 17 2 2 2 2 2" xfId="4462"/>
    <cellStyle name="常规 17 2 2 2 3" xfId="4463"/>
    <cellStyle name="常规 4 2 2 6 3 2 2" xfId="4464"/>
    <cellStyle name="常规 6 8 3 2 2" xfId="4465"/>
    <cellStyle name="常规 2 2 2 6 3 2 2" xfId="4466"/>
    <cellStyle name="常规 2 10 2 2" xfId="4467"/>
    <cellStyle name="常规 17 2 2 3" xfId="4468"/>
    <cellStyle name="常规 2 10 2 2 2" xfId="4469"/>
    <cellStyle name="常规 17 2 2 3 2" xfId="4470"/>
    <cellStyle name="常规 2 10 2 3 2" xfId="4471"/>
    <cellStyle name="常规 17 2 2 4 2" xfId="4472"/>
    <cellStyle name="千分位[0]_ 白土" xfId="4473"/>
    <cellStyle name="常规 2 10 2 4" xfId="4474"/>
    <cellStyle name="常规 17 2 2 5" xfId="4475"/>
    <cellStyle name="常规 17 2 3" xfId="4476"/>
    <cellStyle name="常规 7 2 2 4 2" xfId="4477"/>
    <cellStyle name="常规 17 2 3 2" xfId="4478"/>
    <cellStyle name="常规 2 7 3 2 5" xfId="4479"/>
    <cellStyle name="常规 7 2 2 4 2 2" xfId="4480"/>
    <cellStyle name="常规 17 2 3 2 2" xfId="4481"/>
    <cellStyle name="常规 7 2 2 4 2 2 2" xfId="4482"/>
    <cellStyle name="常规 2 10 3 2" xfId="4483"/>
    <cellStyle name="常规 17 2 3 3" xfId="4484"/>
    <cellStyle name="常规 7 2 2 4 2 3" xfId="4485"/>
    <cellStyle name="常规 2 10 2 2 2 2" xfId="4486"/>
    <cellStyle name="常规 2 3 2 2 2 2 4 3 2" xfId="4487"/>
    <cellStyle name="常规 2 10 2 5" xfId="4488"/>
    <cellStyle name="常规 2 2 2 6 3 3" xfId="4489"/>
    <cellStyle name="常规 2 10 3" xfId="4490"/>
    <cellStyle name="常规 2 10 3 2 2" xfId="4491"/>
    <cellStyle name="常规 7 2 2 4 2 3 2" xfId="4492"/>
    <cellStyle name="常规 2 10 3 3" xfId="4493"/>
    <cellStyle name="常规 7 2 2 4 2 4" xfId="4494"/>
    <cellStyle name="常规 2 2 2 4 3 5 2" xfId="4495"/>
    <cellStyle name="常规 2 10 5" xfId="4496"/>
    <cellStyle name="常规 2 10 6" xfId="4497"/>
    <cellStyle name="常规 2 2 2 6 4" xfId="4498"/>
    <cellStyle name="常规 2 11" xfId="4499"/>
    <cellStyle name="常规 2 2 2 6 4 2" xfId="4500"/>
    <cellStyle name="常规 2 11 2" xfId="4501"/>
    <cellStyle name="常规 3 2 2 3" xfId="4502"/>
    <cellStyle name="常规 2 11 3" xfId="4503"/>
    <cellStyle name="常规 3 2 2 4" xfId="4504"/>
    <cellStyle name="常规 2 2 2 6 5" xfId="4505"/>
    <cellStyle name="常规 2 12" xfId="4506"/>
    <cellStyle name="常规 2 2 2 6 5 2" xfId="4507"/>
    <cellStyle name="常规 2 12 2" xfId="4508"/>
    <cellStyle name="常规 3 2 3 3" xfId="4509"/>
    <cellStyle name="常规 8 3 2 3 2" xfId="4510"/>
    <cellStyle name="常规 2 2 2 6 6" xfId="4511"/>
    <cellStyle name="常规 2 13" xfId="4512"/>
    <cellStyle name="常规 8 3 2 3 2 2" xfId="4513"/>
    <cellStyle name="常规 2 13 2" xfId="4514"/>
    <cellStyle name="常规 3 2 4 3" xfId="4515"/>
    <cellStyle name="常规 2 3 2 2 2 7 2" xfId="4516"/>
    <cellStyle name="常规 2 15" xfId="4517"/>
    <cellStyle name="常规 4 3 4 2 2 3 2" xfId="4518"/>
    <cellStyle name="常规 5 6 2 2 3 2" xfId="4519"/>
    <cellStyle name="常规 2 2 2 2 2" xfId="4520"/>
    <cellStyle name="常规 3 2 3 2 3 5" xfId="4521"/>
    <cellStyle name="常规 4 6 2 3 3" xfId="4522"/>
    <cellStyle name="常规 2 2 2 2 2 2" xfId="4523"/>
    <cellStyle name="常规 4 6 2 3 3 2" xfId="4524"/>
    <cellStyle name="常规 7 4 2 3 2 4" xfId="4525"/>
    <cellStyle name="常规 2 2 2 2 2 2 2" xfId="4526"/>
    <cellStyle name="常规 4 6 2 3 3 2 2" xfId="4527"/>
    <cellStyle name="常规 2 2 2 2 2 2 2 2" xfId="4528"/>
    <cellStyle name="常规 3 6 3 4" xfId="4529"/>
    <cellStyle name="常规 2 2 2 2 2 2 2 2 2 2" xfId="4530"/>
    <cellStyle name="常规 2 3 4 3 2 3 2 2" xfId="4531"/>
    <cellStyle name="常规 2 2 2 2 2 2 2 2 2 3" xfId="4532"/>
    <cellStyle name="常规 7 2 4 2 2 2 2" xfId="4533"/>
    <cellStyle name="常规 6 2 3 2 2 4 2" xfId="4534"/>
    <cellStyle name="常规 2 2 3 3 2 2 3 2" xfId="4535"/>
    <cellStyle name="常规 2 2 2 2 2 2 2 2 3" xfId="4536"/>
    <cellStyle name="常规 2 2 2 2 2 2 2 2 3 2" xfId="4537"/>
    <cellStyle name="常规 2 2 2 3 2 3 2 2 2" xfId="4538"/>
    <cellStyle name="常规 2 2 2 2 2 2 2 2 4" xfId="4539"/>
    <cellStyle name="常规 2 2 2 3 2 3 2 2 2 2" xfId="4540"/>
    <cellStyle name="常规 2 2 2 2 2 2 2 2 4 2" xfId="4541"/>
    <cellStyle name="常规 2 2 2 3 2 3 2 2 3" xfId="4542"/>
    <cellStyle name="常规 2 2 2 2 2 2 2 2 5" xfId="4543"/>
    <cellStyle name="常规 2 2 2 2 2 2 2 3" xfId="4544"/>
    <cellStyle name="常规 2 7 3 3 2" xfId="4545"/>
    <cellStyle name="常规 3 6 3 5" xfId="4546"/>
    <cellStyle name="常规 2 2 2 2 2 2 2 3 2" xfId="4547"/>
    <cellStyle name="常规 2 7 3 3 2 2" xfId="4548"/>
    <cellStyle name="常规 2 2 2 2 2 2 2 3 2 2" xfId="4549"/>
    <cellStyle name="常规 2 3 3 4 2 2 2 2" xfId="4550"/>
    <cellStyle name="常规 2 2 3 3 2 2 4 2" xfId="4551"/>
    <cellStyle name="常规 2 2 2 2 2 2 2 3 3" xfId="4552"/>
    <cellStyle name="常规 2 2 3 2 3 2 2 2" xfId="4553"/>
    <cellStyle name="常规 2 2 2 2 2 2 2 4" xfId="4554"/>
    <cellStyle name="常规 2 7 3 3 3" xfId="4555"/>
    <cellStyle name="常规 2 2 3 2 3 2 2 2 2" xfId="4556"/>
    <cellStyle name="常规 2 2 2 2 2 2 2 4 2" xfId="4557"/>
    <cellStyle name="常规 2 2 3 2 3 2 2 3" xfId="4558"/>
    <cellStyle name="常规 2 2 2 2 2 2 2 5" xfId="4559"/>
    <cellStyle name="常规 2 2 2 2 2 2 2 5 2" xfId="4560"/>
    <cellStyle name="常规 2 3 2 2 2 2 2 2 2 2 2" xfId="4561"/>
    <cellStyle name="常规 2 2 2 2 2 2 3" xfId="4562"/>
    <cellStyle name="常规 2 3 2 2 2 2 2 2 2 2 2 2" xfId="4563"/>
    <cellStyle name="常规 2 2 2 2 2 2 3 2" xfId="4564"/>
    <cellStyle name="常规 2 2 2 2 2 2 3 2 2" xfId="4565"/>
    <cellStyle name="常规 2 2 2 2 2 2 3 3" xfId="4566"/>
    <cellStyle name="常规 2 7 3 4 2" xfId="4567"/>
    <cellStyle name="常规 2 3 2 3 2 2 2" xfId="4568"/>
    <cellStyle name="常规 2 2 2 2 2 2 4" xfId="4569"/>
    <cellStyle name="常规 2 3 2 2 2 2 2 2 2 2 3" xfId="4570"/>
    <cellStyle name="常规 2 3 5 2 3 2" xfId="4571"/>
    <cellStyle name="常规 2 3 2 2 2 3 2 3 2 2 2" xfId="4572"/>
    <cellStyle name="常规 2 3 2 2 2 2 2 2 2 2 4" xfId="4573"/>
    <cellStyle name="常规 2 3 2 3 2 2 3" xfId="4574"/>
    <cellStyle name="常规 2 2 2 2 2 2 5" xfId="4575"/>
    <cellStyle name="常规 2 3 5 2 3 2 2" xfId="4576"/>
    <cellStyle name="常规 2 3 2 3 2 2 3 2" xfId="4577"/>
    <cellStyle name="常规 2 2 2 2 2 2 5 2" xfId="4578"/>
    <cellStyle name="常规 2 3 5 2 3 3" xfId="4579"/>
    <cellStyle name="常规 2 3 2 3 2 2 4" xfId="4580"/>
    <cellStyle name="常规 2 2 2 2 2 2 6" xfId="4581"/>
    <cellStyle name="常规 2 2 2 2 2 3" xfId="4582"/>
    <cellStyle name="常规 4 6 2 3 3 3" xfId="4583"/>
    <cellStyle name="常规 2 3 2 2 6" xfId="4584"/>
    <cellStyle name="常规 2 2 2 2 2 3 2" xfId="4585"/>
    <cellStyle name="常规 2 3 2 2 6 2" xfId="4586"/>
    <cellStyle name="常规 2 2 2 2 2 3 2 2" xfId="4587"/>
    <cellStyle name="常规 2 2 2 3 2 2 3 3" xfId="4588"/>
    <cellStyle name="常规 2 3 2 2 6 2 2" xfId="4589"/>
    <cellStyle name="常规 2 2 2 2 2 3 2 2 2" xfId="4590"/>
    <cellStyle name="常规 2 3 2 2 6 2 2 2" xfId="4591"/>
    <cellStyle name="常规 2 2 2 2 2 3 2 2 2 2" xfId="4592"/>
    <cellStyle name="常规 2 3 2 2 6 2 3" xfId="4593"/>
    <cellStyle name="常规 2 2 2 2 2 3 2 2 3" xfId="4594"/>
    <cellStyle name="常规 2 3 2 2 6 3" xfId="4595"/>
    <cellStyle name="常规 2 2 2 2 2 3 2 3" xfId="4596"/>
    <cellStyle name="常规 2 3 2 2 6 4" xfId="4597"/>
    <cellStyle name="常规 2 2 3 2 3 3 2 2" xfId="4598"/>
    <cellStyle name="常规 2 2 2 2 2 3 2 4" xfId="4599"/>
    <cellStyle name="常规 2 3 6 2 3 2 3" xfId="4600"/>
    <cellStyle name="常规 2 2 2 2 2 3 2 4 2" xfId="4601"/>
    <cellStyle name="常规 2 3 2 2 6 5" xfId="4602"/>
    <cellStyle name="常规 2 2 2 2 2 3 2 5" xfId="4603"/>
    <cellStyle name="常规 2 3 2 3 6 2" xfId="4604"/>
    <cellStyle name="常规 2 2 2 2 2 4 2 2" xfId="4605"/>
    <cellStyle name="常规 3 2 3 2 2 2 2 2" xfId="4606"/>
    <cellStyle name="常规 2 3 2 4 6" xfId="4607"/>
    <cellStyle name="常规 2 2 2 2 2 5 2" xfId="4608"/>
    <cellStyle name="常规 3 2 3 2 2 3 2" xfId="4609"/>
    <cellStyle name="常规 8 4 2 2" xfId="4610"/>
    <cellStyle name="常规 2 2 2 2 2 6" xfId="4611"/>
    <cellStyle name="常规 3 2 3 2 2 4" xfId="4612"/>
    <cellStyle name="常规 4 2 4 2 2 2" xfId="4613"/>
    <cellStyle name="常规 4 6 2 2 2" xfId="4614"/>
    <cellStyle name="常规 8 4 2 2 2" xfId="4615"/>
    <cellStyle name="常规 2 3 2 5 6" xfId="4616"/>
    <cellStyle name="常规 2 2 2 2 2 6 2" xfId="4617"/>
    <cellStyle name="常规 4 2 4 2 2 2 2" xfId="4618"/>
    <cellStyle name="常规 4 6 2 2 2 2" xfId="4619"/>
    <cellStyle name="常规 2 2 2 2 3" xfId="4620"/>
    <cellStyle name="常规 4 6 2 3 4" xfId="4621"/>
    <cellStyle name="常规 2 2 2 2 3 2" xfId="4622"/>
    <cellStyle name="常规 4 6 2 3 4 2" xfId="4623"/>
    <cellStyle name="常规 2 2 2 2 3 3" xfId="4624"/>
    <cellStyle name="常规 2 3 6 3 2 2 4 2" xfId="4625"/>
    <cellStyle name="常规 2 2 2 2 3 5" xfId="4626"/>
    <cellStyle name="常规 3 2 3 2 3 3" xfId="4627"/>
    <cellStyle name="常规 8 4 3 2" xfId="4628"/>
    <cellStyle name="常规 2 2 2 2 3 6" xfId="4629"/>
    <cellStyle name="常规 3 2 3 2 3 4" xfId="4630"/>
    <cellStyle name="常规 4 2 4 2 3 2" xfId="4631"/>
    <cellStyle name="常规 4 6 2 3 2" xfId="4632"/>
    <cellStyle name="常规 2 2 2 2 4" xfId="4633"/>
    <cellStyle name="常规 4 6 2 3 5" xfId="4634"/>
    <cellStyle name="常规 2 2 2 2 4 5" xfId="4635"/>
    <cellStyle name="常规 2 2 2 2 5" xfId="4636"/>
    <cellStyle name="常规 2 2 2 2 5 3" xfId="4637"/>
    <cellStyle name="常规 2 2 2 2 6" xfId="4638"/>
    <cellStyle name="常规 2 2 2 2 6 2" xfId="4639"/>
    <cellStyle name="常规 2 2 2 2 7" xfId="4640"/>
    <cellStyle name="常规 2 2 2 2 7 2" xfId="4641"/>
    <cellStyle name="常规 2 3 2 2 2 3 2" xfId="4642"/>
    <cellStyle name="常规 2 2 2 2 8" xfId="4643"/>
    <cellStyle name="常规 2 2 2 3 2 2 2 2" xfId="4644"/>
    <cellStyle name="常规 2 3 2 6 3 3" xfId="4645"/>
    <cellStyle name="常规 2 2 2 3 2 2 2 2 2" xfId="4646"/>
    <cellStyle name="常规 2 3 2 6 3 3 2" xfId="4647"/>
    <cellStyle name="常规 2 2 2 3 2 2 2 2 2 2" xfId="4648"/>
    <cellStyle name="常规 2 2 2 3 2 2 2 2 2 2 2" xfId="4649"/>
    <cellStyle name="常规 2 2 2 3 2 2 2 2 2 3" xfId="4650"/>
    <cellStyle name="常规 2 3 2 6 3 4" xfId="4651"/>
    <cellStyle name="常规 2 2 2 3 2 2 2 2 3" xfId="4652"/>
    <cellStyle name="常规 2 2 2 3 2 2 2 2 3 2" xfId="4653"/>
    <cellStyle name="常规 4 2 8" xfId="4654"/>
    <cellStyle name="常规 2 2 2 3 2 2 2 3" xfId="4655"/>
    <cellStyle name="常规 2 3 4 4 2 2 2 2" xfId="4656"/>
    <cellStyle name="常规 2 2 2 3 2 2 2 3 3" xfId="4657"/>
    <cellStyle name="常规 2 2 2 3 2 2 2 4" xfId="4658"/>
    <cellStyle name="常规 2 2 2 3 2 2 2 4 2" xfId="4659"/>
    <cellStyle name="常规 2 2 2 3 2 2 2 5" xfId="4660"/>
    <cellStyle name="常规 2 2 2 3 2 2 2 5 2" xfId="4661"/>
    <cellStyle name="常规 2 3 2 2 2 2 2 3 2 2 2" xfId="4662"/>
    <cellStyle name="常规 2 2 2 3 2 2 3" xfId="4663"/>
    <cellStyle name="常规 2 2 2 3 2 2 3 2" xfId="4664"/>
    <cellStyle name="常规 2 2 2 3 2 2 3 2 2" xfId="4665"/>
    <cellStyle name="常规 2 3 2 4 2 2 2" xfId="4666"/>
    <cellStyle name="常规 2 2 2 3 2 2 4" xfId="4667"/>
    <cellStyle name="常规 2 3 6 2 3 2 2" xfId="4668"/>
    <cellStyle name="常规 2 3 2 4 2 2 3 2" xfId="4669"/>
    <cellStyle name="常规 2 2 2 3 2 2 5 2" xfId="4670"/>
    <cellStyle name="常规 7 4 3 3 2" xfId="4671"/>
    <cellStyle name="常规 4 2 3 2 3 3 2" xfId="4672"/>
    <cellStyle name="常规 2 3 6 2 3 3" xfId="4673"/>
    <cellStyle name="常规 4 5 2 3 3 2" xfId="4674"/>
    <cellStyle name="常规 2 3 2 4 2 2 4" xfId="4675"/>
    <cellStyle name="常规 2 2 2 3 2 2 6" xfId="4676"/>
    <cellStyle name="常规 2 2 2 3 2 3 2" xfId="4677"/>
    <cellStyle name="常规 2 4 2 2 6" xfId="4678"/>
    <cellStyle name="常规 2 2 2 3 2 3 2 2" xfId="4679"/>
    <cellStyle name="常规 2 2 2 3 2 3 2 3" xfId="4680"/>
    <cellStyle name="常规 2 2 2 3 2 3 2 3 2" xfId="4681"/>
    <cellStyle name="常规 2 2 2 3 2 3 2 4" xfId="4682"/>
    <cellStyle name="常规 2 2 2 3 2 3 2 4 2" xfId="4683"/>
    <cellStyle name="常规 2 3 2 2 2 2 2 2 2 2" xfId="4684"/>
    <cellStyle name="常规 2 2 2 3 2 3 2 5" xfId="4685"/>
    <cellStyle name="常规 2 2 2 3 2 3 3 2 2" xfId="4686"/>
    <cellStyle name="常规 2 3 2 4 2 3 2 2" xfId="4687"/>
    <cellStyle name="常规 2 2 2 3 2 3 4 2" xfId="4688"/>
    <cellStyle name="常规 2 3 6 2 4 2 2" xfId="4689"/>
    <cellStyle name="常规 2 3 2 4 2 3 3 2" xfId="4690"/>
    <cellStyle name="常规 2 2 2 3 2 3 5 2" xfId="4691"/>
    <cellStyle name="常规 2 3 6 2 4 3" xfId="4692"/>
    <cellStyle name="常规 2 3 2 4 2 3 4" xfId="4693"/>
    <cellStyle name="常规 2 2 2 3 2 3 6" xfId="4694"/>
    <cellStyle name="常规 2 2 2 3 2 4 2" xfId="4695"/>
    <cellStyle name="常规 2 4 2 3 6" xfId="4696"/>
    <cellStyle name="常规 3 2 3 3 2 2 2" xfId="4697"/>
    <cellStyle name="常规 2 2 2 3 2 4 2 2" xfId="4698"/>
    <cellStyle name="常规 3 2 3 3 2 2 2 2" xfId="4699"/>
    <cellStyle name="常规 8 5 2 2 2" xfId="4700"/>
    <cellStyle name="常规 2 2 2 3 2 6 2" xfId="4701"/>
    <cellStyle name="常规 4 2 4 3 2 2 2" xfId="4702"/>
    <cellStyle name="常规 3 6 2 2 2 4" xfId="4703"/>
    <cellStyle name="常规 4 6 3 2 2 2" xfId="4704"/>
    <cellStyle name="常规 8 5 2 3" xfId="4705"/>
    <cellStyle name="常规 2 2 2 3 2 7" xfId="4706"/>
    <cellStyle name="常规 3 2 3 3 2 5" xfId="4707"/>
    <cellStyle name="常规 4 2 4 3 2 3" xfId="4708"/>
    <cellStyle name="常规 4 6 3 2 3" xfId="4709"/>
    <cellStyle name="常规 8 5 3 2" xfId="4710"/>
    <cellStyle name="常规 2 2 2 3 3 6" xfId="4711"/>
    <cellStyle name="常规 4 2 4 3 3 2" xfId="4712"/>
    <cellStyle name="常规 4 6 3 3 2" xfId="4713"/>
    <cellStyle name="常规 2 2 2 3 5 3" xfId="4714"/>
    <cellStyle name="常规 2 2 2 3 6 2" xfId="4715"/>
    <cellStyle name="常规 2 2 2 3 7" xfId="4716"/>
    <cellStyle name="常规 2 3 3 2 2 6" xfId="4717"/>
    <cellStyle name="常规 3 3 4 2 2 4" xfId="4718"/>
    <cellStyle name="常规 4 3 5 2 2 2" xfId="4719"/>
    <cellStyle name="常规 5 7 2 2 2" xfId="4720"/>
    <cellStyle name="常规 2 2 2 3 7 2" xfId="4721"/>
    <cellStyle name="常规 2 3 2 2 2 4 2" xfId="4722"/>
    <cellStyle name="常规 2 2 2 3 8" xfId="4723"/>
    <cellStyle name="常规 3 3 3 2 2 2 2" xfId="4724"/>
    <cellStyle name="常规 2 2 2 4 2 2" xfId="4725"/>
    <cellStyle name="常规 2 2 2 4 2 2 2" xfId="4726"/>
    <cellStyle name="常规 2 2 2 4 2 2 2 2" xfId="4727"/>
    <cellStyle name="常规 2 2 2 4 2 2 2 2 2" xfId="4728"/>
    <cellStyle name="常规 2 2 2 4 2 2 2 2 2 2" xfId="4729"/>
    <cellStyle name="常规 2 2 2 4 2 2 2 2 3" xfId="4730"/>
    <cellStyle name="常规 2 2 2 4 2 2 2 3" xfId="4731"/>
    <cellStyle name="常规 4 7 3 3 2" xfId="4732"/>
    <cellStyle name="常规 2 2 2 4 2 2 2 3 2" xfId="4733"/>
    <cellStyle name="常规 4 7 3 3 2 2" xfId="4734"/>
    <cellStyle name="常规 2 3 3 2 2" xfId="4735"/>
    <cellStyle name="常规 2 2 2 4 2 2 2 4" xfId="4736"/>
    <cellStyle name="常规 2 3 3 2 2 2" xfId="4737"/>
    <cellStyle name="常规 2 2 2 4 2 2 2 4 2" xfId="4738"/>
    <cellStyle name="常规 2 2 2 4 2 2 2 5" xfId="4739"/>
    <cellStyle name="常规 2 3 3 2 3" xfId="4740"/>
    <cellStyle name="常规 3 2 2 3 2 2 2 3 2" xfId="4741"/>
    <cellStyle name="常规 2 2 2 4 2 2 3" xfId="4742"/>
    <cellStyle name="常规 2 2 2 4 2 2 3 2" xfId="4743"/>
    <cellStyle name="常规 2 2 2 4 2 2 3 2 2" xfId="4744"/>
    <cellStyle name="常规 2 3 2 5 2 2 2" xfId="4745"/>
    <cellStyle name="常规 2 2 2 4 2 2 4" xfId="4746"/>
    <cellStyle name="常规 2 3 2 5 2 2 2 2" xfId="4747"/>
    <cellStyle name="常规 2 2 2 4 2 2 4 2" xfId="4748"/>
    <cellStyle name="常规 2 3 7 2 3 2" xfId="4749"/>
    <cellStyle name="常规 2 3 2 5 2 2 3" xfId="4750"/>
    <cellStyle name="常规 2 2 2 4 2 2 5" xfId="4751"/>
    <cellStyle name="常规 2 3 7 2 3 2 2" xfId="4752"/>
    <cellStyle name="常规 2 3 2 5 2 2 3 2" xfId="4753"/>
    <cellStyle name="常规 2 2 2 4 2 2 5 2" xfId="4754"/>
    <cellStyle name="常规 2 3 7 2 3 3" xfId="4755"/>
    <cellStyle name="常规 2 3 2 5 2 2 4" xfId="4756"/>
    <cellStyle name="常规 2 2 2 4 2 2 6" xfId="4757"/>
    <cellStyle name="常规 2 3 6 3 2 5 2" xfId="4758"/>
    <cellStyle name="常规 5 4 3 3 2 2 4" xfId="4759"/>
    <cellStyle name="常规 2 2 2 4 2 3" xfId="4760"/>
    <cellStyle name="常规 2 2 2 4 2 3 3" xfId="4761"/>
    <cellStyle name="常规 2 2 2 5 2 5" xfId="4762"/>
    <cellStyle name="常规 2 2 2 4 2 4 2" xfId="4763"/>
    <cellStyle name="常规 2 5 2 3 6" xfId="4764"/>
    <cellStyle name="常规 3 2 3 4 2 2 2" xfId="4765"/>
    <cellStyle name="常规 2 2 2 4 2 5 2" xfId="4766"/>
    <cellStyle name="常规 2 2 2 4 2 6" xfId="4767"/>
    <cellStyle name="常规 3 2 3 4 2 4" xfId="4768"/>
    <cellStyle name="常规 4 6 4 2 2" xfId="4769"/>
    <cellStyle name="常规 2 2 2 4 3 3" xfId="4770"/>
    <cellStyle name="常规 2 2 2 4 3 3 3" xfId="4771"/>
    <cellStyle name="常规 2 2 4 2 2 2 2 3" xfId="4772"/>
    <cellStyle name="常规 2 2 2 4 3 4 2" xfId="4773"/>
    <cellStyle name="常规 2 2 2 6 2 5" xfId="4774"/>
    <cellStyle name="常规 2 2 2 4 3 5" xfId="4775"/>
    <cellStyle name="常规 2 2 2 4 3 6" xfId="4776"/>
    <cellStyle name="常规 4 6 4 3 2" xfId="4777"/>
    <cellStyle name="常规 2 2 2 4 4 2" xfId="4778"/>
    <cellStyle name="常规 2 2 2 4 4 3" xfId="4779"/>
    <cellStyle name="常规 2 2 2 4 5" xfId="4780"/>
    <cellStyle name="常规 2 2 2 4 5 2" xfId="4781"/>
    <cellStyle name="常规 2 2 2 4 6" xfId="4782"/>
    <cellStyle name="常规 2 2 2 4 6 2" xfId="4783"/>
    <cellStyle name="常规 2 2 2 4 7" xfId="4784"/>
    <cellStyle name="常规 2 2 2 5 2" xfId="4785"/>
    <cellStyle name="常规 6 2 2 4 2 2 3" xfId="4786"/>
    <cellStyle name="常规 2 2 2 5 2 2" xfId="4787"/>
    <cellStyle name="常规 6 2 2 4 2 2 3 2" xfId="4788"/>
    <cellStyle name="常规 2 2 2 5 2 2 2" xfId="4789"/>
    <cellStyle name="常规 6 2 2 4 2 2 3 2 2" xfId="4790"/>
    <cellStyle name="常规 2 2 2 5 2 2 2 2" xfId="4791"/>
    <cellStyle name="常规 2 2 2 5 2 2 2 2 2" xfId="4792"/>
    <cellStyle name="常规 2 3 2 2 2 5 2 2" xfId="4793"/>
    <cellStyle name="常规 2 2 2 5 2 2 2 3" xfId="4794"/>
    <cellStyle name="常规 4 3 5 3 3 2" xfId="4795"/>
    <cellStyle name="常规 2 2 2 5 2 2 3" xfId="4796"/>
    <cellStyle name="常规 2 2 2 5 2 2 3 2" xfId="4797"/>
    <cellStyle name="常规 2 3 2 6 2 2 2" xfId="4798"/>
    <cellStyle name="常规 2 2 2 5 2 2 4" xfId="4799"/>
    <cellStyle name="常规 2 3 8 2 3 2" xfId="4800"/>
    <cellStyle name="常规 2 3 4 2 2 2 3 2" xfId="4801"/>
    <cellStyle name="常规 6 3 9 2" xfId="4802"/>
    <cellStyle name="常规 2 3 2 6 2 2 3" xfId="4803"/>
    <cellStyle name="常规 2 2 2 5 2 2 5" xfId="4804"/>
    <cellStyle name="常规 2 2 2 5 2 3" xfId="4805"/>
    <cellStyle name="常规 6 2 2 4 2 2 3 3" xfId="4806"/>
    <cellStyle name="常规 2 2 2 5 2 3 2" xfId="4807"/>
    <cellStyle name="常规 2 6 2 2 6" xfId="4808"/>
    <cellStyle name="常规 2 2 2 5 2 3 2 2" xfId="4809"/>
    <cellStyle name="常规 2 2 2 5 2 3 3" xfId="4810"/>
    <cellStyle name="常规 2 2 2 5 2 4" xfId="4811"/>
    <cellStyle name="常规 2 2 2 5 2 4 2" xfId="4812"/>
    <cellStyle name="常规 2 6 2 3 6" xfId="4813"/>
    <cellStyle name="常规 2 2 2 5 2 5 2" xfId="4814"/>
    <cellStyle name="常规 2 2 2 5 2 6" xfId="4815"/>
    <cellStyle name="常规 2 2 2 5 3 3" xfId="4816"/>
    <cellStyle name="常规 2 2 2 5 4" xfId="4817"/>
    <cellStyle name="常规 6 2 2 4 2 2 5" xfId="4818"/>
    <cellStyle name="常规 2 2 2 5 4 2" xfId="4819"/>
    <cellStyle name="常规 6 2 2 4 2 2 5 2" xfId="4820"/>
    <cellStyle name="常规 2 2 2 5 5" xfId="4821"/>
    <cellStyle name="常规 6 2 2 4 2 2 6" xfId="4822"/>
    <cellStyle name="常规 2 2 2 5 5 2" xfId="4823"/>
    <cellStyle name="常规 8 3 2 2 2" xfId="4824"/>
    <cellStyle name="常规 2 2 2 5 6" xfId="4825"/>
    <cellStyle name="常规 2 2 2 6 2" xfId="4826"/>
    <cellStyle name="常规 6 2 2 4 2 3 3" xfId="4827"/>
    <cellStyle name="常规 2 2 2 6 2 2" xfId="4828"/>
    <cellStyle name="常规 2 2 2 6 2 2 2" xfId="4829"/>
    <cellStyle name="常规 2 2 2 6 2 2 2 2" xfId="4830"/>
    <cellStyle name="常规 2 3 3 2 2 2 3 2" xfId="4831"/>
    <cellStyle name="常规 2 2 2 6 2 2 3" xfId="4832"/>
    <cellStyle name="常规 2 2 2 6 2 3 2" xfId="4833"/>
    <cellStyle name="常规 2 7 2 2 6" xfId="4834"/>
    <cellStyle name="常规 7 2 2 3 2 3" xfId="4835"/>
    <cellStyle name="常规 2 2 4 2 2 2 2 2 2" xfId="4836"/>
    <cellStyle name="常规 6 2 6 2 4" xfId="4837"/>
    <cellStyle name="常规 2 2 2 6 2 4 2" xfId="4838"/>
    <cellStyle name="常规 7 2 2 3 3 3" xfId="4839"/>
    <cellStyle name="常规 2 3 5 3 2 2 2 2 2" xfId="4840"/>
    <cellStyle name="常规 2 3 2 2 2 3 4 2 3" xfId="4841"/>
    <cellStyle name="常规 2 2 2 7 2" xfId="4842"/>
    <cellStyle name="常规 2 2 2 7 2 2" xfId="4843"/>
    <cellStyle name="常规 2 2 3 4 2 2" xfId="4844"/>
    <cellStyle name="常规 2 2 3" xfId="4845"/>
    <cellStyle name="常规 2 2 3 4 2 2 2" xfId="4846"/>
    <cellStyle name="常规 2 2 3 2" xfId="4847"/>
    <cellStyle name="常规 2 2 3 4 2 2 2 2" xfId="4848"/>
    <cellStyle name="常规 2 2 3 2 2" xfId="4849"/>
    <cellStyle name="常规 2 2 3 6" xfId="4850"/>
    <cellStyle name="常规 2 2 3 2 2 2" xfId="4851"/>
    <cellStyle name="常规 2 2 3 6 2" xfId="4852"/>
    <cellStyle name="常规 6 2 2 4 3 3 3" xfId="4853"/>
    <cellStyle name="常规 2 2 3 2 2 2 2" xfId="4854"/>
    <cellStyle name="常规 2 2 3 2 2 2 2 2" xfId="4855"/>
    <cellStyle name="常规 2 6 3 3 3" xfId="4856"/>
    <cellStyle name="常规 2 6 3 6" xfId="4857"/>
    <cellStyle name="常规 2 2 3 2 2 2 2 2 2" xfId="4858"/>
    <cellStyle name="常规 2 2 3 2 2 2 2 2 2 2" xfId="4859"/>
    <cellStyle name="常规 2 3 3 3 2 2 3 2" xfId="4860"/>
    <cellStyle name="常规 2 2 3 2 2 2 5 2" xfId="4861"/>
    <cellStyle name="常规 2 2 3 2 2 2 2 2 3" xfId="4862"/>
    <cellStyle name="常规 2 2 3 2 2 2 2 3" xfId="4863"/>
    <cellStyle name="常规 2 2 3 2 2 2 2 3 2" xfId="4864"/>
    <cellStyle name="常规 7 2 6 2 4" xfId="4865"/>
    <cellStyle name="常规 2 2 3 2 2 2 2 4 2" xfId="4866"/>
    <cellStyle name="常规 2 2 3 2 2 2 2 5" xfId="4867"/>
    <cellStyle name="常规 2 2 3 2 2 2 3 2" xfId="4868"/>
    <cellStyle name="常规 2 6 4 6" xfId="4869"/>
    <cellStyle name="常规 2 2 3 2 2 2 3 2 2" xfId="4870"/>
    <cellStyle name="常规 2 2 3 2 2 2 3 3" xfId="4871"/>
    <cellStyle name="常规 2 3 3 3 2 2 2" xfId="4872"/>
    <cellStyle name="常规 2 2 3 2 2 2 4" xfId="4873"/>
    <cellStyle name="常规 2 3 3 3 2 2 3" xfId="4874"/>
    <cellStyle name="常规 2 2 3 2 2 2 5" xfId="4875"/>
    <cellStyle name="常规 2 3 3 3 2 2 4" xfId="4876"/>
    <cellStyle name="常规 2 2 3 2 2 2 6" xfId="4877"/>
    <cellStyle name="常规 2 3 5 3 2 2 3 2" xfId="4878"/>
    <cellStyle name="常规 2 2 3 2 2 3" xfId="4879"/>
    <cellStyle name="常规 2 2 3 7" xfId="4880"/>
    <cellStyle name="常规 2 2 3 7 2" xfId="4881"/>
    <cellStyle name="常规 2 2 3 2 2 3 2" xfId="4882"/>
    <cellStyle name="常规 3 3 2 2 6" xfId="4883"/>
    <cellStyle name="常规 2 2 3 2 2 3 2 2" xfId="4884"/>
    <cellStyle name="常规 2 6 4 3 3" xfId="4885"/>
    <cellStyle name="常规 2 7 3 6" xfId="4886"/>
    <cellStyle name="常规 2 2 3 2 2 5 2" xfId="4887"/>
    <cellStyle name="常规 3 2 4 2 2 3 2" xfId="4888"/>
    <cellStyle name="常规 9 4 2 2" xfId="4889"/>
    <cellStyle name="常规 2 2 3 2 2 6" xfId="4890"/>
    <cellStyle name="常规 3 2 4 2 2 4" xfId="4891"/>
    <cellStyle name="常规 4 2 5 2 2 2" xfId="4892"/>
    <cellStyle name="常规 4 7 2 2 2" xfId="4893"/>
    <cellStyle name="常规 2 2 3 2 3" xfId="4894"/>
    <cellStyle name="常规 2 2 4 6" xfId="4895"/>
    <cellStyle name="常规 2 2 3 2 3 2" xfId="4896"/>
    <cellStyle name="常规 2 2 4 6 2" xfId="4897"/>
    <cellStyle name="常规 2 2 3 2 3 2 2" xfId="4898"/>
    <cellStyle name="常规 2 2 3 2 3 2 3" xfId="4899"/>
    <cellStyle name="常规 2 2 3 2 3 2 3 2" xfId="4900"/>
    <cellStyle name="常规 2 3 2 3 2 2 2 4" xfId="4901"/>
    <cellStyle name="常规 2 2 3 2 3 2 4 2" xfId="4902"/>
    <cellStyle name="常规 2 3 5 3 2 2 4 2" xfId="4903"/>
    <cellStyle name="常规 2 2 3 2 3 3" xfId="4904"/>
    <cellStyle name="常规 2 2 4 7" xfId="4905"/>
    <cellStyle name="常规 2 2 3 2 3 3 2" xfId="4906"/>
    <cellStyle name="常规 3 3 3 2 6" xfId="4907"/>
    <cellStyle name="常规 2 2 3 2 3 4 2" xfId="4908"/>
    <cellStyle name="常规 2 2 3 2 3 5" xfId="4909"/>
    <cellStyle name="常规 2 2 3 2 3 5 2" xfId="4910"/>
    <cellStyle name="常规 9 4 3 2" xfId="4911"/>
    <cellStyle name="常规 2 2 3 2 3 6" xfId="4912"/>
    <cellStyle name="常规 4 2 5 2 3 2" xfId="4913"/>
    <cellStyle name="常规 4 7 2 3 2" xfId="4914"/>
    <cellStyle name="常规 2 2 3 2 4" xfId="4915"/>
    <cellStyle name="常规 2 2 5 6" xfId="4916"/>
    <cellStyle name="常规 2 2 3 2 4 2" xfId="4917"/>
    <cellStyle name="常规 2 2 3 2 4 2 2" xfId="4918"/>
    <cellStyle name="常规 6 2 2 4 3" xfId="4919"/>
    <cellStyle name="常规 2 2 3 2 4 3" xfId="4920"/>
    <cellStyle name="常规 2 2 3 4 2 2 3" xfId="4921"/>
    <cellStyle name="常规 2 2 3 3" xfId="4922"/>
    <cellStyle name="常规 2 3 3 6 2" xfId="4923"/>
    <cellStyle name="常规 2 2 3 3 2 2 2" xfId="4924"/>
    <cellStyle name="常规 2 2 3 3 2 2 2 2" xfId="4925"/>
    <cellStyle name="常规 2 2 3 3 2 2 2 2 2" xfId="4926"/>
    <cellStyle name="常规 2 2 3 3 2 2 2 3" xfId="4927"/>
    <cellStyle name="常规 2 2 3 3 2 2 3" xfId="4928"/>
    <cellStyle name="常规 2 3 3 4 2 2 2" xfId="4929"/>
    <cellStyle name="常规 2 2 3 3 2 2 4" xfId="4930"/>
    <cellStyle name="常规 2 3 3 7" xfId="4931"/>
    <cellStyle name="常规 2 2 3 3 2 3" xfId="4932"/>
    <cellStyle name="常规 2 3 3 7 2" xfId="4933"/>
    <cellStyle name="常规 2 2 3 3 2 3 2" xfId="4934"/>
    <cellStyle name="常规 2 2 3 3 2 3 2 2" xfId="4935"/>
    <cellStyle name="常规 2 2 3 3 2 3 3" xfId="4936"/>
    <cellStyle name="常规 2 2 3 3 2 4 2" xfId="4937"/>
    <cellStyle name="常规 3 2 4 3 2 2 2" xfId="4938"/>
    <cellStyle name="常规 2 2 3 3 2 5" xfId="4939"/>
    <cellStyle name="常规 3 2 4 3 2 3" xfId="4940"/>
    <cellStyle name="常规 2 2 3 3 2 5 2" xfId="4941"/>
    <cellStyle name="常规 9 5 2 2" xfId="4942"/>
    <cellStyle name="常规 2 2 3 3 2 6" xfId="4943"/>
    <cellStyle name="常规 3 2 4 3 2 4" xfId="4944"/>
    <cellStyle name="常规 4 7 3 2 2" xfId="4945"/>
    <cellStyle name="常规 2 3 4 6 2" xfId="4946"/>
    <cellStyle name="常规 2 2 3 3 3 2 2" xfId="4947"/>
    <cellStyle name="常规 2 3 4 7" xfId="4948"/>
    <cellStyle name="常规 2 2 3 3 3 3" xfId="4949"/>
    <cellStyle name="常规 2 3 5 6" xfId="4950"/>
    <cellStyle name="常规 2 2 3 3 4 2" xfId="4951"/>
    <cellStyle name="常规 2 2 3 4" xfId="4952"/>
    <cellStyle name="常规 2 2 4" xfId="4953"/>
    <cellStyle name="常规 2 2 3 4 2 3" xfId="4954"/>
    <cellStyle name="常规 2 2 4 2" xfId="4955"/>
    <cellStyle name="常规 2 2 3 4 2 3 2" xfId="4956"/>
    <cellStyle name="常规 2 3 2 5 2 5" xfId="4957"/>
    <cellStyle name="常规 2 2 5 2" xfId="4958"/>
    <cellStyle name="常规 2 2 3 4 2 4 2" xfId="4959"/>
    <cellStyle name="常规 2 2 3 4 3" xfId="4960"/>
    <cellStyle name="常规 2 2 3 4 3 2" xfId="4961"/>
    <cellStyle name="常规 2 3 3" xfId="4962"/>
    <cellStyle name="常规 4 3 10" xfId="4963"/>
    <cellStyle name="常规 2 3 3 2" xfId="4964"/>
    <cellStyle name="常规 2 2 3 4 3 2 2" xfId="4965"/>
    <cellStyle name="常规 2 2 3 4 3 3" xfId="4966"/>
    <cellStyle name="常规 2 3 4" xfId="4967"/>
    <cellStyle name="常规 4 3 11" xfId="4968"/>
    <cellStyle name="常规 2 2 3 4 4" xfId="4969"/>
    <cellStyle name="常规 2 2 3 4 4 2" xfId="4970"/>
    <cellStyle name="常规 2 4 3" xfId="4971"/>
    <cellStyle name="常规 2 2 3 4 5 2" xfId="4972"/>
    <cellStyle name="常规 2 5 3" xfId="4973"/>
    <cellStyle name="常规 2 2 3 4 6" xfId="4974"/>
    <cellStyle name="常规 2 2 3 5 2" xfId="4975"/>
    <cellStyle name="常规 6 2 2 4 3 2 3" xfId="4976"/>
    <cellStyle name="常规 2 2 3 5 2 2" xfId="4977"/>
    <cellStyle name="常规 3 2 3" xfId="4978"/>
    <cellStyle name="常规 6 2 2 4 3 2 3 2" xfId="4979"/>
    <cellStyle name="常规 2 2 3 5 3" xfId="4980"/>
    <cellStyle name="常规 6 2 2 4 3 2 4" xfId="4981"/>
    <cellStyle name="常规 2 2 4 2 2" xfId="4982"/>
    <cellStyle name="常规 2 2 4 2 2 2" xfId="4983"/>
    <cellStyle name="常规 2 3 4 3 2 2 2 2" xfId="4984"/>
    <cellStyle name="常规 2 2 4 2 2 2 4 2" xfId="4985"/>
    <cellStyle name="常规 2 6 2 3 2 5" xfId="4986"/>
    <cellStyle name="常规 2 3 4 3 2 2 3" xfId="4987"/>
    <cellStyle name="常规 2 2 4 2 2 2 5" xfId="4988"/>
    <cellStyle name="常规 2 3 2 3 3 2 3 3 2" xfId="4989"/>
    <cellStyle name="常规 3 2 3 7" xfId="4990"/>
    <cellStyle name="常规 2 2 4 2 2 3" xfId="4991"/>
    <cellStyle name="常规 6 2 3 2 2" xfId="4992"/>
    <cellStyle name="常规 2 2 4 2 2 4 2" xfId="4993"/>
    <cellStyle name="常规 3 2 5 2 2 2 2" xfId="4994"/>
    <cellStyle name="常规 5 2 2 2 3 4" xfId="4995"/>
    <cellStyle name="常规 5 4 3 6" xfId="4996"/>
    <cellStyle name="常规 6 2 3 2 3 2" xfId="4997"/>
    <cellStyle name="常规 2 2 4 2 2 5" xfId="4998"/>
    <cellStyle name="常规 3 2 5 2 2 3" xfId="4999"/>
    <cellStyle name="常规 6 2 3 2 4" xfId="5000"/>
    <cellStyle name="常规 2 2 4 2 2 5 2" xfId="5001"/>
    <cellStyle name="常规 5 4 4 6" xfId="5002"/>
    <cellStyle name="常规 6 2 3 2 4 2" xfId="5003"/>
    <cellStyle name="常规 2 2 4 2 3 3" xfId="5004"/>
    <cellStyle name="常规 6 2 3 3 2" xfId="5005"/>
    <cellStyle name="常规 2 2 4 3" xfId="5006"/>
    <cellStyle name="常规 2 2 4 3 2" xfId="5007"/>
    <cellStyle name="常规 2 3 2 6 2 4" xfId="5008"/>
    <cellStyle name="常规 2 2 4 3 2 2 2 2" xfId="5009"/>
    <cellStyle name="常规 2 2 4 3 2 2 3" xfId="5010"/>
    <cellStyle name="常规 2 2 4 3 2 3" xfId="5011"/>
    <cellStyle name="常规 6 2 4 2 2" xfId="5012"/>
    <cellStyle name="常规 2 2 4 3 2 3 2" xfId="5013"/>
    <cellStyle name="常规 4 2 2 2 2 6" xfId="5014"/>
    <cellStyle name="常规 5 2 3 2 2 4" xfId="5015"/>
    <cellStyle name="常规 6 2 4 2 2 2" xfId="5016"/>
    <cellStyle name="常规 6 4 2 6" xfId="5017"/>
    <cellStyle name="常规 2 2 4 3 3 2" xfId="5018"/>
    <cellStyle name="常规 2 2 4 3 3 2 2" xfId="5019"/>
    <cellStyle name="常规 2 2 4 4" xfId="5020"/>
    <cellStyle name="常规 2 2 4 4 2" xfId="5021"/>
    <cellStyle name="常规 2 2 4 5" xfId="5022"/>
    <cellStyle name="常规 9 2 2 2 2 2 4" xfId="5023"/>
    <cellStyle name="常规 2 2 4 5 2" xfId="5024"/>
    <cellStyle name="常规 2 2 5 2 2" xfId="5025"/>
    <cellStyle name="常规 2 2 5 2 2 2" xfId="5026"/>
    <cellStyle name="常规 2 2 5 2 2 2 3" xfId="5027"/>
    <cellStyle name="常规 2 2 5 2 2 3" xfId="5028"/>
    <cellStyle name="常规 5 4 5 2 2 2 2 2" xfId="5029"/>
    <cellStyle name="常规 6 3 3 2 2" xfId="5030"/>
    <cellStyle name="常规 2 2 5 2 2 3 2" xfId="5031"/>
    <cellStyle name="常规 5 3 2 2 2 4" xfId="5032"/>
    <cellStyle name="常规 5 4 5 2 2 2 2 2 2" xfId="5033"/>
    <cellStyle name="常规 6 3 3 2 2 2" xfId="5034"/>
    <cellStyle name="常规 2 3 6 4 2 2" xfId="5035"/>
    <cellStyle name="常规 2 2 5 2 2 4 2" xfId="5036"/>
    <cellStyle name="常规 6 3 3 2 3 2" xfId="5037"/>
    <cellStyle name="常规 2 3 6 4 3" xfId="5038"/>
    <cellStyle name="常规 2 2 5 2 2 5" xfId="5039"/>
    <cellStyle name="常规 5 4 2 3 2 2" xfId="5040"/>
    <cellStyle name="常规 4 3 2 2 3 2 2" xfId="5041"/>
    <cellStyle name="常规 6 3 3 2 4" xfId="5042"/>
    <cellStyle name="常规 2 2 5 2 3" xfId="5043"/>
    <cellStyle name="常规 2 2 5 2 3 2" xfId="5044"/>
    <cellStyle name="常规 2 2 5 2 3 2 2" xfId="5045"/>
    <cellStyle name="常规 2 2 5 2 3 3" xfId="5046"/>
    <cellStyle name="常规 6 3 3 3 2" xfId="5047"/>
    <cellStyle name="常规 2 2 5 3" xfId="5048"/>
    <cellStyle name="常规 2 3 2 3 3 2 2 2 3" xfId="5049"/>
    <cellStyle name="常规 2 2 5 3 2" xfId="5050"/>
    <cellStyle name="常规 2 3 2 3 3 2 2 2 3 2" xfId="5051"/>
    <cellStyle name="常规 2 2 5 3 2 2" xfId="5052"/>
    <cellStyle name="常规 2 3 2 3 3 2 2 2 4" xfId="5053"/>
    <cellStyle name="常规 2 2 5 3 3" xfId="5054"/>
    <cellStyle name="常规 2 2 5 4" xfId="5055"/>
    <cellStyle name="常规 2 2 5 4 2" xfId="5056"/>
    <cellStyle name="常规 2 2 5 5 2" xfId="5057"/>
    <cellStyle name="常规 2 3 10" xfId="5058"/>
    <cellStyle name="常规 2 3 10 2" xfId="5059"/>
    <cellStyle name="常规 3 5 2 2 4" xfId="5060"/>
    <cellStyle name="常规 2 3 10 2 2" xfId="5061"/>
    <cellStyle name="常规 2 3 11" xfId="5062"/>
    <cellStyle name="常规 2 3 2 5 2 3" xfId="5063"/>
    <cellStyle name="常规 2 3 11 2" xfId="5064"/>
    <cellStyle name="常规 2 3 12" xfId="5065"/>
    <cellStyle name="常规 2 3 2 5 3 3" xfId="5066"/>
    <cellStyle name="常规 2 3 12 2" xfId="5067"/>
    <cellStyle name="常规 2 3 13" xfId="5068"/>
    <cellStyle name="常规 2 3 2" xfId="5069"/>
    <cellStyle name="常规 2 3 2 11" xfId="5070"/>
    <cellStyle name="常规 4 2 2 7 2" xfId="5071"/>
    <cellStyle name="常规 6 9 2" xfId="5072"/>
    <cellStyle name="常规 2 3 2 2 2" xfId="5073"/>
    <cellStyle name="常规 2 3 2 2 2 2" xfId="5074"/>
    <cellStyle name="常规 2 3 2 2 2 2 2" xfId="5075"/>
    <cellStyle name="常规 2 3 2 2 2 2 2 2" xfId="5076"/>
    <cellStyle name="常规 2 3 2 2 2 2 2 2 2" xfId="5077"/>
    <cellStyle name="常规 2 3 2 2 2 2 2 2 3" xfId="5078"/>
    <cellStyle name="常规 2 3 2 2 2 2 2 2 3 2" xfId="5079"/>
    <cellStyle name="常规 2 3 2 3 2 3 2 2 2" xfId="5080"/>
    <cellStyle name="常规 2 3 2 2 2 2 2 2 4" xfId="5081"/>
    <cellStyle name="常规 2 3 2 2 2 2 2 3" xfId="5082"/>
    <cellStyle name="常规 2 5 4 3 2 2" xfId="5083"/>
    <cellStyle name="常规 2 3 2 2 2 2 2 3 2 2" xfId="5084"/>
    <cellStyle name="常规 2 3 2 2 2 2 2 3 3" xfId="5085"/>
    <cellStyle name="常规 2 3 2 3 2 3 2 2 4" xfId="5086"/>
    <cellStyle name="常规 2 3 2 2 2 2 2 3 3 2" xfId="5087"/>
    <cellStyle name="常规 2 3 2 3 2 3 2 3 2" xfId="5088"/>
    <cellStyle name="常规 2 3 2 2 2 2 2 3 4" xfId="5089"/>
    <cellStyle name="常规 2 3 2 2 2 2 2 3 5" xfId="5090"/>
    <cellStyle name="常规 9 2 4 2 2" xfId="5091"/>
    <cellStyle name="常规 2 3 3 2 3 2 2 2" xfId="5092"/>
    <cellStyle name="常规 2 3 2 2 2 2 2 4" xfId="5093"/>
    <cellStyle name="常规 9 2 4 2 2 2" xfId="5094"/>
    <cellStyle name="常规 8 2 3 2 2 4" xfId="5095"/>
    <cellStyle name="常规 2 3 3 2 3 2 2 2 2" xfId="5096"/>
    <cellStyle name="常规 2 3 2 2 2 2 2 4 2" xfId="5097"/>
    <cellStyle name="常规 7 2 2 2 2 6" xfId="5098"/>
    <cellStyle name="常规 7 3 8" xfId="5099"/>
    <cellStyle name="常规 2 3 4 2 3 2 2" xfId="5100"/>
    <cellStyle name="常规 2 3 9 2 2" xfId="5101"/>
    <cellStyle name="常规 2 3 2 2 2 3 2 2 2 2 2 2" xfId="5102"/>
    <cellStyle name="常规 2 3 2 2 2 2 3 2" xfId="5103"/>
    <cellStyle name="常规 2 3 9 2 2 2" xfId="5104"/>
    <cellStyle name="常规 2 3 4 2 3 2 2 2" xfId="5105"/>
    <cellStyle name="常规 2 3 3 2 2 2 2 4" xfId="5106"/>
    <cellStyle name="常规 2 3 2 2 2 2 3 2 2" xfId="5107"/>
    <cellStyle name="常规 2 3 9 2 2 2 2" xfId="5108"/>
    <cellStyle name="常规 2 3 4 2 3 2 2 2 2" xfId="5109"/>
    <cellStyle name="常规 2 3 3 2 2 2 2 4 2" xfId="5110"/>
    <cellStyle name="常规 2 3 2 2 2 2 3 2 2 2" xfId="5111"/>
    <cellStyle name="常规 2 3 9 2 2 3" xfId="5112"/>
    <cellStyle name="常规 2 3 4 2 3 2 2 3" xfId="5113"/>
    <cellStyle name="常规 2 3 3 2 2 2 2 5" xfId="5114"/>
    <cellStyle name="常规 2 3 2 2 2 2 3 2 3" xfId="5115"/>
    <cellStyle name="常规 2 3 2 2 2 2 3 2 3 2" xfId="5116"/>
    <cellStyle name="常规 2 3 2 2 2 2 3 2 4" xfId="5117"/>
    <cellStyle name="常规 2 3 2 2 2 2 3 2 5" xfId="5118"/>
    <cellStyle name="常规 2 3 9 2 3" xfId="5119"/>
    <cellStyle name="常规 7 3 9" xfId="5120"/>
    <cellStyle name="常规 2 3 4 2 3 2 3" xfId="5121"/>
    <cellStyle name="常规 2 3 2 2 2 2 3 3" xfId="5122"/>
    <cellStyle name="常规 2 3 9 2 3 2" xfId="5123"/>
    <cellStyle name="常规 2 3 4 2 3 2 3 2" xfId="5124"/>
    <cellStyle name="常规 2 3 2 7 2 2 3" xfId="5125"/>
    <cellStyle name="常规 2 3 2 2 2 2 3 3 2" xfId="5126"/>
    <cellStyle name="常规 2 3 9 2 4" xfId="5127"/>
    <cellStyle name="常规 2 3 4 2 3 2 4" xfId="5128"/>
    <cellStyle name="常规 9 2 4 3 2" xfId="5129"/>
    <cellStyle name="常规 2 3 3 2 3 2 3 2" xfId="5130"/>
    <cellStyle name="常规 2 3 2 2 2 2 3 4" xfId="5131"/>
    <cellStyle name="常规 2 3 9 2 5" xfId="5132"/>
    <cellStyle name="常规 2 3 4 2 3 2 5" xfId="5133"/>
    <cellStyle name="常规 2 3 2 8 2 2 2" xfId="5134"/>
    <cellStyle name="常规 9 2 4 3 3" xfId="5135"/>
    <cellStyle name="常规 2 3 2 2 2 2 3 5" xfId="5136"/>
    <cellStyle name="常规 2 3 4 2 3 3" xfId="5137"/>
    <cellStyle name="常规 2 3 9 3" xfId="5138"/>
    <cellStyle name="常规 2 3 2 2 2 3 2 2 2 2 3" xfId="5139"/>
    <cellStyle name="常规 7 2 3 3 2" xfId="5140"/>
    <cellStyle name="常规 2 3 2 2 2 2 4" xfId="5141"/>
    <cellStyle name="常规 2 4 2 3 2 2 2" xfId="5142"/>
    <cellStyle name="常规 5 4 2 2 2 2 2 4 2" xfId="5143"/>
    <cellStyle name="常规 5 4 3 2 3 2 2 2 2" xfId="5144"/>
    <cellStyle name="常规 2 3 4 2 3 3 2" xfId="5145"/>
    <cellStyle name="常规 2 8 2 2 5" xfId="5146"/>
    <cellStyle name="常规 2 3 9 3 2" xfId="5147"/>
    <cellStyle name="常规 6 2 2 3 2 4" xfId="5148"/>
    <cellStyle name="常规 7 2 3 3 2 2" xfId="5149"/>
    <cellStyle name="常规 2 3 2 2 2 2 4 2" xfId="5150"/>
    <cellStyle name="常规 2 4 2 3 2 2 2 2" xfId="5151"/>
    <cellStyle name="常规 2 3 4 2 3 3 2 2" xfId="5152"/>
    <cellStyle name="常规 2 8 2 2 5 2" xfId="5153"/>
    <cellStyle name="常规 2 3 9 3 2 2" xfId="5154"/>
    <cellStyle name="常规 6 2 2 3 2 4 2" xfId="5155"/>
    <cellStyle name="常规 7 2 3 3 2 2 2" xfId="5156"/>
    <cellStyle name="常规 2 3 2 2 2 2 4 2 2" xfId="5157"/>
    <cellStyle name="常规 2 3 2 2 2 2 4 2 2 2" xfId="5158"/>
    <cellStyle name="常规 2 3 2 2 2 2 4 2 3" xfId="5159"/>
    <cellStyle name="常规 2 3 2 2 2 2 4 2 4" xfId="5160"/>
    <cellStyle name="常规 2 3 4 2 3 3 3" xfId="5161"/>
    <cellStyle name="常规 2 8 2 2 6" xfId="5162"/>
    <cellStyle name="常规 2 3 9 3 3" xfId="5163"/>
    <cellStyle name="常规 6 2 2 3 2 5" xfId="5164"/>
    <cellStyle name="常规 7 2 3 3 2 3" xfId="5165"/>
    <cellStyle name="常规 2 3 2 2 2 2 4 3" xfId="5166"/>
    <cellStyle name="常规 9 2 4 4 2" xfId="5167"/>
    <cellStyle name="常规 2 3 3 2 3 2 4 2" xfId="5168"/>
    <cellStyle name="常规 2 3 2 2 2 2 4 4" xfId="5169"/>
    <cellStyle name="常规 2 3 2 2 2 2 4 5" xfId="5170"/>
    <cellStyle name="常规 2 3 4 2 3 4" xfId="5171"/>
    <cellStyle name="常规 3 3 5 2 3 2" xfId="5172"/>
    <cellStyle name="常规 2 3 2 2 2 3 2 2 2 2 4" xfId="5173"/>
    <cellStyle name="常规 2 3 9 4" xfId="5174"/>
    <cellStyle name="常规 7 2 3 3 3" xfId="5175"/>
    <cellStyle name="常规 2 3 2 2 2 2 5" xfId="5176"/>
    <cellStyle name="常规 2 4 2 3 2 2 3" xfId="5177"/>
    <cellStyle name="常规 3 3 2 2 2 2 2 2" xfId="5178"/>
    <cellStyle name="常规 2 3 4 2 3 4 2" xfId="5179"/>
    <cellStyle name="常规 2 3 9 4 2" xfId="5180"/>
    <cellStyle name="常规 6 2 2 3 3 4" xfId="5181"/>
    <cellStyle name="常规 7 2 3 3 3 2" xfId="5182"/>
    <cellStyle name="常规 2 3 2 2 2 2 5 2" xfId="5183"/>
    <cellStyle name="常规 3 3 2 2 2 2 2 2 2" xfId="5184"/>
    <cellStyle name="常规 6 3 6 2 3" xfId="5185"/>
    <cellStyle name="常规 2 3 4 2 3 5" xfId="5186"/>
    <cellStyle name="常规 2 3 9 5" xfId="5187"/>
    <cellStyle name="常规 7 2 3 3 4" xfId="5188"/>
    <cellStyle name="常规 2 3 2 2 2 2 6" xfId="5189"/>
    <cellStyle name="常规 3 3 2 2 2 2 2 3" xfId="5190"/>
    <cellStyle name="常规 2 3 4 2 3 6" xfId="5191"/>
    <cellStyle name="常规 4 3 6 2 3 2" xfId="5192"/>
    <cellStyle name="常规 2 3 9 6" xfId="5193"/>
    <cellStyle name="常规 5 8 2 3 2" xfId="5194"/>
    <cellStyle name="常规 7 2 3 3 5" xfId="5195"/>
    <cellStyle name="常规 2 3 2 2 3 4 2 2" xfId="5196"/>
    <cellStyle name="常规 2 3 2 2 2 2 7" xfId="5197"/>
    <cellStyle name="常规 3 3 2 2 2 2 2 4" xfId="5198"/>
    <cellStyle name="常规 3 3 3 2 3 2 2 2" xfId="5199"/>
    <cellStyle name="常规 2 3 2 2 2 3" xfId="5200"/>
    <cellStyle name="常规 2 3 2 2 2 3 2 2" xfId="5201"/>
    <cellStyle name="常规 2 3 2 2 2 3 2 2 5" xfId="5202"/>
    <cellStyle name="常规 6 3 4 2 2 2 2 2" xfId="5203"/>
    <cellStyle name="常规 2 3 2 2 2 3 2 3" xfId="5204"/>
    <cellStyle name="常规 2 3 5 2 3" xfId="5205"/>
    <cellStyle name="常规 2 3 2 2 2 3 2 3 2 2" xfId="5206"/>
    <cellStyle name="常规 3 3 9" xfId="5207"/>
    <cellStyle name="常规 2 3 5 3 3" xfId="5208"/>
    <cellStyle name="常规 2 3 2 3 3 3 2 2 4" xfId="5209"/>
    <cellStyle name="常规 2 3 2 2 2 3 2 3 3 2" xfId="5210"/>
    <cellStyle name="常规 2 3 2 2 2 3 2 3 4" xfId="5211"/>
    <cellStyle name="常规 2 3 2 2 2 3 2 3 5" xfId="5212"/>
    <cellStyle name="常规 9 2 5 2 2" xfId="5213"/>
    <cellStyle name="常规 2 3 3 2 3 3 2 2" xfId="5214"/>
    <cellStyle name="常规 2 3 2 2 2 3 2 4" xfId="5215"/>
    <cellStyle name="常规 2 3 2 2 2 3 2 4 2" xfId="5216"/>
    <cellStyle name="常规 2 3 2 2 2 3 2 5" xfId="5217"/>
    <cellStyle name="常规 2 3 2 2 2 3 3 2 3" xfId="5218"/>
    <cellStyle name="常规 2 3 2 2 2 3 3 3 2" xfId="5219"/>
    <cellStyle name="常规 2 3 2 2 2 3 3 4" xfId="5220"/>
    <cellStyle name="常规 2 3 2 2 2 3 3 5" xfId="5221"/>
    <cellStyle name="常规 2 3 2 2 2 3 4 2 2 2" xfId="5222"/>
    <cellStyle name="常规 2 5 4 2 3" xfId="5223"/>
    <cellStyle name="常规 2 3 2 2 2 3 4 3" xfId="5224"/>
    <cellStyle name="常规 2 3 2 2 2 3 4 3 2" xfId="5225"/>
    <cellStyle name="常规 2 3 2 2 2 3 4 4" xfId="5226"/>
    <cellStyle name="常规 2 3 2 2 2 5 2 3 2" xfId="5227"/>
    <cellStyle name="常规 6 3 2 2 2 2 3 3" xfId="5228"/>
    <cellStyle name="常规 2 3 2 2 2 4" xfId="5229"/>
    <cellStyle name="常规 3 3 3 2 2 2" xfId="5230"/>
    <cellStyle name="常规 2 3 3 2 3 6" xfId="5231"/>
    <cellStyle name="常规 4 3 5 2 3 2" xfId="5232"/>
    <cellStyle name="常规 5 7 2 3 2" xfId="5233"/>
    <cellStyle name="常规 2 3 2 2 2 4 2 2" xfId="5234"/>
    <cellStyle name="常规 2 4 2 2 2 2 5" xfId="5235"/>
    <cellStyle name="常规 2 5 2 3 2 2 3" xfId="5236"/>
    <cellStyle name="常规 3 3 3 2 2 2 2 2" xfId="5237"/>
    <cellStyle name="常规 2 3 2 2 2 4 2 2 5" xfId="5238"/>
    <cellStyle name="常规 6 3 3 2 2 2 2 4" xfId="5239"/>
    <cellStyle name="常规 2 3 2 2 2 4 2 3" xfId="5240"/>
    <cellStyle name="常规 3 3 3 2 2 2 2 3" xfId="5241"/>
    <cellStyle name="常规 2 3 2 2 2 4 2 4" xfId="5242"/>
    <cellStyle name="常规 3 3 3 2 2 2 2 4" xfId="5243"/>
    <cellStyle name="常规 2 3 2 2 2 4 2 5" xfId="5244"/>
    <cellStyle name="常规 2 3 2 2 2 4 3 2 4" xfId="5245"/>
    <cellStyle name="常规 2 3 2 2 2 5 2" xfId="5246"/>
    <cellStyle name="常规 3 3 3 2 2 3 2" xfId="5247"/>
    <cellStyle name="常规 2 3 2 2 2 5 2 2 2" xfId="5248"/>
    <cellStyle name="常规 6 3 2 2 2 2 2 3" xfId="5249"/>
    <cellStyle name="常规 2 3 2 2 2 5 2 2 2 2" xfId="5250"/>
    <cellStyle name="常规 5 6 2 3" xfId="5251"/>
    <cellStyle name="常规 6 3 2 2 2 2 2 3 2" xfId="5252"/>
    <cellStyle name="常规 4 3 4 2 3" xfId="5253"/>
    <cellStyle name="常规 7 2 2 3 2 3 5" xfId="5254"/>
    <cellStyle name="常规 2 3 2 2 2 5 2 2 4" xfId="5255"/>
    <cellStyle name="常规 6 3 2 2 2 2 2 5" xfId="5256"/>
    <cellStyle name="常规 6 3 3 2 3 2 2 3" xfId="5257"/>
    <cellStyle name="常规 2 3 2 2 2 5 2 3" xfId="5258"/>
    <cellStyle name="常规 2 3 2 2 2 5 2 4" xfId="5259"/>
    <cellStyle name="常规 2 3 2 2 2 5 2 5" xfId="5260"/>
    <cellStyle name="常规 2 3 2 2 2 5 5" xfId="5261"/>
    <cellStyle name="常规 2 3 2 2 2 6" xfId="5262"/>
    <cellStyle name="常规 3 3 3 2 2 4" xfId="5263"/>
    <cellStyle name="常规 4 3 4 2 2 2" xfId="5264"/>
    <cellStyle name="常规 5 6 2 2 2" xfId="5265"/>
    <cellStyle name="常规 8 3 2 2 4 2" xfId="5266"/>
    <cellStyle name="常规 2 3 2 2 2 6 2 2" xfId="5267"/>
    <cellStyle name="常规 4 3 4 2 2 2 2 2" xfId="5268"/>
    <cellStyle name="常规 5 6 2 2 2 2 2" xfId="5269"/>
    <cellStyle name="常规 2 3 2 2 2 6 2 2 2" xfId="5270"/>
    <cellStyle name="常规 4 3 4 2 2 2 2 2 2" xfId="5271"/>
    <cellStyle name="常规 5 6 2 2 2 2 2 2" xfId="5272"/>
    <cellStyle name="常规 2 3 2 2 2 6 2 3" xfId="5273"/>
    <cellStyle name="常规 4 3 4 2 2 2 2 3" xfId="5274"/>
    <cellStyle name="常规 5 6 2 2 2 2 3" xfId="5275"/>
    <cellStyle name="常规 8 3 2 2 5 2" xfId="5276"/>
    <cellStyle name="常规 2 3 2 2 2 6 3 2" xfId="5277"/>
    <cellStyle name="常规 4 3 4 2 2 2 3 2" xfId="5278"/>
    <cellStyle name="常规 5 6 2 2 2 3 2" xfId="5279"/>
    <cellStyle name="常规 2 3 2 2 2 6 4" xfId="5280"/>
    <cellStyle name="常规 4 3 4 2 2 2 4" xfId="5281"/>
    <cellStyle name="常规 4 2 2 4 3 2 2 2" xfId="5282"/>
    <cellStyle name="常规 5 6 2 2 2 4" xfId="5283"/>
    <cellStyle name="常规 6 6 3 2 2 2" xfId="5284"/>
    <cellStyle name="常规 2 3 2 2 2 6 5" xfId="5285"/>
    <cellStyle name="常规 4 3 4 2 2 2 5" xfId="5286"/>
    <cellStyle name="常规 5 6 2 2 2 5" xfId="5287"/>
    <cellStyle name="常规 2 3 2 2 2 7" xfId="5288"/>
    <cellStyle name="常规 3 3 3 2 2 5" xfId="5289"/>
    <cellStyle name="常规 4 3 4 2 2 3" xfId="5290"/>
    <cellStyle name="常规 5 6 2 2 3" xfId="5291"/>
    <cellStyle name="常规 2 3 2 2 2 8" xfId="5292"/>
    <cellStyle name="常规 4 3 4 2 2 4" xfId="5293"/>
    <cellStyle name="常规 5 6 2 2 4" xfId="5294"/>
    <cellStyle name="常规 2 3 2 2 2 9" xfId="5295"/>
    <cellStyle name="常规 4 3 4 2 2 5" xfId="5296"/>
    <cellStyle name="常规 5 6 2 2 5" xfId="5297"/>
    <cellStyle name="常规 2 3 2 2 3" xfId="5298"/>
    <cellStyle name="常规 2 3 2 2 3 2" xfId="5299"/>
    <cellStyle name="常规 2 3 2 2 3 2 2 2 2" xfId="5300"/>
    <cellStyle name="常规 3 4 5" xfId="5301"/>
    <cellStyle name="常规 2 3 2 2 3 2 2 2 3" xfId="5302"/>
    <cellStyle name="常规 3 4 6" xfId="5303"/>
    <cellStyle name="常规 2 3 2 3 3 3 2 2 2" xfId="5304"/>
    <cellStyle name="常规 2 3 2 2 3 2 2 2 4" xfId="5305"/>
    <cellStyle name="常规 3 4 7" xfId="5306"/>
    <cellStyle name="常规 2 3 5 3 2" xfId="5307"/>
    <cellStyle name="常规 2 3 2 3 3 3 2 2 3" xfId="5308"/>
    <cellStyle name="常规 2 3 2 2 3 2 2 2 5" xfId="5309"/>
    <cellStyle name="常规 2 3 2 2 3 2 2 3 2" xfId="5310"/>
    <cellStyle name="常规 3 5 5" xfId="5311"/>
    <cellStyle name="常规 2 3 2 2 3 2 2 4" xfId="5312"/>
    <cellStyle name="常规 4 4 5" xfId="5313"/>
    <cellStyle name="常规 2 3 2 2 3 2 3 2 2" xfId="5314"/>
    <cellStyle name="常规 4 2 2 5" xfId="5315"/>
    <cellStyle name="常规 6 7" xfId="5316"/>
    <cellStyle name="常规 4 4 6" xfId="5317"/>
    <cellStyle name="常规 2 3 2 2 3 2 3 2 3" xfId="5318"/>
    <cellStyle name="常规 4 2 2 6" xfId="5319"/>
    <cellStyle name="常规 6 8" xfId="5320"/>
    <cellStyle name="常规 4 4 7" xfId="5321"/>
    <cellStyle name="常规 2 3 2 2 3 2 3 2 4" xfId="5322"/>
    <cellStyle name="常规 4 2 2 7" xfId="5323"/>
    <cellStyle name="常规 6 9" xfId="5324"/>
    <cellStyle name="常规 7 7" xfId="5325"/>
    <cellStyle name="常规 2 3 2 2 3 2 3 3 2" xfId="5326"/>
    <cellStyle name="常规 4 2 3 5" xfId="5327"/>
    <cellStyle name="常规 4 5 5" xfId="5328"/>
    <cellStyle name="常规 2 3 2 2 3 2 3 4" xfId="5329"/>
    <cellStyle name="常规 2 3 2 2 3 2 3 5" xfId="5330"/>
    <cellStyle name="常规 2 3 4 3 3 3" xfId="5331"/>
    <cellStyle name="常规 2 3 2 2 3 2 4" xfId="5332"/>
    <cellStyle name="常规 2 4 2 3 3 2 2" xfId="5333"/>
    <cellStyle name="常规 2 3 2 2 3 2 5" xfId="5334"/>
    <cellStyle name="常规 2 3 2 2 3 3" xfId="5335"/>
    <cellStyle name="常规 2 3 2 2 3 3 2 3" xfId="5336"/>
    <cellStyle name="常规 2 3 2 2 3 3 2 4" xfId="5337"/>
    <cellStyle name="常规 2 3 7 2 2 4 2" xfId="5338"/>
    <cellStyle name="常规 2 3 5 2 2 2 2 2 2" xfId="5339"/>
    <cellStyle name="常规 2 3 2 2 3 3 2 5" xfId="5340"/>
    <cellStyle name="常规 2 3 2 2 3 3 4" xfId="5341"/>
    <cellStyle name="常规 2 3 2 2 3 3 5" xfId="5342"/>
    <cellStyle name="常规 2 3 2 2 3 4" xfId="5343"/>
    <cellStyle name="常规 3 3 3 2 3 2" xfId="5344"/>
    <cellStyle name="常规 2 3 2 2 3 4 2" xfId="5345"/>
    <cellStyle name="常规 3 3 3 2 3 2 2" xfId="5346"/>
    <cellStyle name="常规 2 3 2 2 3 4 2 2 2" xfId="5347"/>
    <cellStyle name="常规 2 3 2 2 3 4 2 3" xfId="5348"/>
    <cellStyle name="常规 2 6 3 2 2 2 2 2" xfId="5349"/>
    <cellStyle name="常规 2 3 2 2 3 4 2 4" xfId="5350"/>
    <cellStyle name="常规 2 3 2 2 3 5" xfId="5351"/>
    <cellStyle name="常规 3 3 3 2 3 3" xfId="5352"/>
    <cellStyle name="常规 2 3 2 2 3 5 2" xfId="5353"/>
    <cellStyle name="常规 3 3 3 2 3 3 2" xfId="5354"/>
    <cellStyle name="常规 2 3 2 2 3 6" xfId="5355"/>
    <cellStyle name="常规 3 3 3 2 3 4" xfId="5356"/>
    <cellStyle name="常规 4 3 4 2 3 2" xfId="5357"/>
    <cellStyle name="常规 5 6 2 3 2" xfId="5358"/>
    <cellStyle name="常规 2 3 2 2 3 7" xfId="5359"/>
    <cellStyle name="常规 3 2 2 2 2" xfId="5360"/>
    <cellStyle name="常规 3 3 3 2 3 5" xfId="5361"/>
    <cellStyle name="常规 4 3 4 2 3 3" xfId="5362"/>
    <cellStyle name="常规 5 6 2 3 3" xfId="5363"/>
    <cellStyle name="常规 7 4 2 3 3 2" xfId="5364"/>
    <cellStyle name="常规 2 3 2 2 4" xfId="5365"/>
    <cellStyle name="常规 7 3 2 2 3 2 4" xfId="5366"/>
    <cellStyle name="常规 2 3 2 2 4 2" xfId="5367"/>
    <cellStyle name="常规 2 3 2 2 4 2 2 2 2" xfId="5368"/>
    <cellStyle name="常规 2 3 2 2 4 2 2 2 2 2" xfId="5369"/>
    <cellStyle name="常规 2 3 2 2 4 2 2 2 3" xfId="5370"/>
    <cellStyle name="常规 2 3 2 3 4 3 2 2 2" xfId="5371"/>
    <cellStyle name="常规 2 3 2 2 4 2 2 2 4" xfId="5372"/>
    <cellStyle name="常规 2 3 2 2 4 2 2 3" xfId="5373"/>
    <cellStyle name="常规 2 3 2 2 4 2 2 3 2" xfId="5374"/>
    <cellStyle name="常规 2 3 4 4 3 2 2" xfId="5375"/>
    <cellStyle name="常规 2 3 2 2 4 2 3 2" xfId="5376"/>
    <cellStyle name="常规 2 3 4 4 3 3" xfId="5377"/>
    <cellStyle name="常规 2 3 2 2 4 2 4" xfId="5378"/>
    <cellStyle name="常规 7 3 2 2 4 2" xfId="5379"/>
    <cellStyle name="常规 2 3 2 2 4 2 5" xfId="5380"/>
    <cellStyle name="常规 4 3 3 2 2 2 2 2" xfId="5381"/>
    <cellStyle name="常规 5 5 2 2 2 2 2" xfId="5382"/>
    <cellStyle name="常规 2 3 2 2 4 3" xfId="5383"/>
    <cellStyle name="常规 2 3 2 2 4 3 2 2" xfId="5384"/>
    <cellStyle name="常规 2 3 2 2 4 3 2 2 2" xfId="5385"/>
    <cellStyle name="常规 2 3 2 2 4 3 2 3" xfId="5386"/>
    <cellStyle name="常规 2 3 4 4 4 2" xfId="5387"/>
    <cellStyle name="常规 2 3 2 2 4 3 3" xfId="5388"/>
    <cellStyle name="常规 2 3 2 2 4 3 3 2" xfId="5389"/>
    <cellStyle name="常规 2 3 2 2 4 3 4" xfId="5390"/>
    <cellStyle name="常规 2 3 2 2 4 3 5" xfId="5391"/>
    <cellStyle name="常规 4 3 3 2 2 2 3 2" xfId="5392"/>
    <cellStyle name="常规 5 5 2 2 2 3 2" xfId="5393"/>
    <cellStyle name="常规 2 3 2 2 4 4" xfId="5394"/>
    <cellStyle name="常规 3 3 3 2 4 2" xfId="5395"/>
    <cellStyle name="常规 2 3 2 2 5 2" xfId="5396"/>
    <cellStyle name="常规 3 7 2 4" xfId="5397"/>
    <cellStyle name="常规 2 3 2 2 5 2 2 2" xfId="5398"/>
    <cellStyle name="常规 2 3 2 2 5 2 2 3" xfId="5399"/>
    <cellStyle name="常规 2 3 2 2 5 2 2 4" xfId="5400"/>
    <cellStyle name="常规 2 3 2 2 5 2 3" xfId="5401"/>
    <cellStyle name="常规 2 3 2 2 5 2 3 2" xfId="5402"/>
    <cellStyle name="常规 2 3 2 2 5 2 4" xfId="5403"/>
    <cellStyle name="常规 2 3 2 2 5 2 5" xfId="5404"/>
    <cellStyle name="常规 2 3 2 2 5 3" xfId="5405"/>
    <cellStyle name="常规 2 7 4 2 2" xfId="5406"/>
    <cellStyle name="常规 3 7 2 5" xfId="5407"/>
    <cellStyle name="常规 2 3 2 2 5 4" xfId="5408"/>
    <cellStyle name="常规 2 3 2 2 6 2 4" xfId="5409"/>
    <cellStyle name="常规 2 3 2 3" xfId="5410"/>
    <cellStyle name="常规 2 6 4 3 2 2" xfId="5411"/>
    <cellStyle name="常规 2 3 2 3 2 2 2 3" xfId="5412"/>
    <cellStyle name="常规 2 7 3 5 2" xfId="5413"/>
    <cellStyle name="常规 2 3 8 2 2 4" xfId="5414"/>
    <cellStyle name="常规 7 6 3 2 3" xfId="5415"/>
    <cellStyle name="常规 2 3 5 2 3 2 2 2" xfId="5416"/>
    <cellStyle name="常规 2 3 4 2 2 2 2 4" xfId="5417"/>
    <cellStyle name="常规 2 3 2 3 2 2 3 2 2" xfId="5418"/>
    <cellStyle name="常规 2 3 5 2 3 2 2 2 2" xfId="5419"/>
    <cellStyle name="常规 2 3 4 2 2 2 2 4 2" xfId="5420"/>
    <cellStyle name="常规 2 3 8 2 2 4 2" xfId="5421"/>
    <cellStyle name="常规 6 3 2 4" xfId="5422"/>
    <cellStyle name="常规 2 3 2 3 3 3 2 5" xfId="5423"/>
    <cellStyle name="常规 2 3 2 3 2 2 3 2 2 2" xfId="5424"/>
    <cellStyle name="常规 2 3 8 2 2 5" xfId="5425"/>
    <cellStyle name="常规 7 6 3 2 4" xfId="5426"/>
    <cellStyle name="常规 2 3 5 2 3 2 2 3" xfId="5427"/>
    <cellStyle name="常规 2 3 4 2 2 2 2 5" xfId="5428"/>
    <cellStyle name="常规 2 3 2 3 2 2 3 2 3" xfId="5429"/>
    <cellStyle name="常规 2 3 2 3 2 2 3 2 4" xfId="5430"/>
    <cellStyle name="常规 2 3 5 2 3 2 3" xfId="5431"/>
    <cellStyle name="常规 5 2 3 2" xfId="5432"/>
    <cellStyle name="常规 2 3 2 3 2 2 3 3" xfId="5433"/>
    <cellStyle name="常规 2 3 5 2 3 2 3 2" xfId="5434"/>
    <cellStyle name="常规 5 2 3 2 2" xfId="5435"/>
    <cellStyle name="常规 2 3 2 6 2 2 5" xfId="5436"/>
    <cellStyle name="常规 2 3 2 3 2 2 3 3 2" xfId="5437"/>
    <cellStyle name="常规 2 3 5 2 3 3 2" xfId="5438"/>
    <cellStyle name="常规 7 3 3 3 2 2" xfId="5439"/>
    <cellStyle name="常规 6 3 2 3 2 4" xfId="5440"/>
    <cellStyle name="常规 2 3 2 3 2 2 4 2" xfId="5441"/>
    <cellStyle name="常规 2 3 5 2 3 4" xfId="5442"/>
    <cellStyle name="常规 2 3 2 3 2 2 5" xfId="5443"/>
    <cellStyle name="常规 3 3 2 2 3 2 2 2" xfId="5444"/>
    <cellStyle name="常规 7 3 3 3 4" xfId="5445"/>
    <cellStyle name="常规 4 3 3 2 3 3 2" xfId="5446"/>
    <cellStyle name="常规 2 3 5 2 3 5" xfId="5447"/>
    <cellStyle name="常规 5 5 2 3 3 2" xfId="5448"/>
    <cellStyle name="常规 2 3 2 3 2 2 6" xfId="5449"/>
    <cellStyle name="常规 2 6 2 2 2 2 2 2" xfId="5450"/>
    <cellStyle name="常规 2 3 2 3 2 3" xfId="5451"/>
    <cellStyle name="常规 2 3 2 3 2 3 2 2 2 2" xfId="5452"/>
    <cellStyle name="常规 2 3 2 3 2 3 2 3" xfId="5453"/>
    <cellStyle name="常规 2 3 2 3 2 3 2 4" xfId="5454"/>
    <cellStyle name="常规 2 3 2 3 2 4" xfId="5455"/>
    <cellStyle name="常规 3 3 3 3 2 2" xfId="5456"/>
    <cellStyle name="常规 2 3 2 3 2 4 2 2" xfId="5457"/>
    <cellStyle name="常规 3 3 3 3 2 2 2 2" xfId="5458"/>
    <cellStyle name="常规 2 3 2 3 2 4 2 3" xfId="5459"/>
    <cellStyle name="常规 2 3 2 3 2 4 2 4" xfId="5460"/>
    <cellStyle name="常规 2 3 2 3 2 7" xfId="5461"/>
    <cellStyle name="常规 3 3 3 3 2 5" xfId="5462"/>
    <cellStyle name="常规 4 3 4 3 2 3" xfId="5463"/>
    <cellStyle name="常规 5 6 3 2 3" xfId="5464"/>
    <cellStyle name="常规 2 3 2 3 3 2 2 2 2" xfId="5465"/>
    <cellStyle name="常规 2 3 2 3 3 2 2 2 2 2" xfId="5466"/>
    <cellStyle name="常规 2 3 2 3 3 2 2 2 2 3" xfId="5467"/>
    <cellStyle name="常规 2 3 7 3 2" xfId="5468"/>
    <cellStyle name="常规 5 4 8" xfId="5469"/>
    <cellStyle name="常规 2 3 2 3 3 2 2 2 2 4" xfId="5470"/>
    <cellStyle name="常规 2 3 2 3 3 2 2 3" xfId="5471"/>
    <cellStyle name="常规 2 8 3 5 2" xfId="5472"/>
    <cellStyle name="常规 2 3 2 3 3 2 2 3 2" xfId="5473"/>
    <cellStyle name="常规 2 3 2 3 3 2 2 4" xfId="5474"/>
    <cellStyle name="常规 2 3 2 3 3 2 2 5" xfId="5475"/>
    <cellStyle name="常规 2 3 2 3 3 2 3 2 2" xfId="5476"/>
    <cellStyle name="常规 3 2 2 7" xfId="5477"/>
    <cellStyle name="常规 2 3 2 3 3 2 3 3" xfId="5478"/>
    <cellStyle name="常规 2 3 2 3 3 2 3 4" xfId="5479"/>
    <cellStyle name="常规 5 4 3 2 2 2 2 2" xfId="5480"/>
    <cellStyle name="常规 2 3 2 3 3 2 3 5" xfId="5481"/>
    <cellStyle name="常规 5 4 3 2 2 2 2 3" xfId="5482"/>
    <cellStyle name="常规 2 3 2 3 3 2 4 2" xfId="5483"/>
    <cellStyle name="常规 2 3 2 3 3 2 5" xfId="5484"/>
    <cellStyle name="常规 2 3 2 3 3 3 2 3" xfId="5485"/>
    <cellStyle name="常规 2 3 2 3 3 3 2 3 2" xfId="5486"/>
    <cellStyle name="常规 2 3 2 3 3 3 2 4" xfId="5487"/>
    <cellStyle name="常规 2 3 2 3 3 3 3 2" xfId="5488"/>
    <cellStyle name="常规 2 3 2 3 3 3 4" xfId="5489"/>
    <cellStyle name="常规 2 3 2 3 3 3 5" xfId="5490"/>
    <cellStyle name="常规 2 3 2 3 3 4" xfId="5491"/>
    <cellStyle name="常规 3 3 3 3 3 2" xfId="5492"/>
    <cellStyle name="常规 2 3 2 3 3 4 2 3" xfId="5493"/>
    <cellStyle name="常规 2 3 2 3 3 4 2 4" xfId="5494"/>
    <cellStyle name="常规 2 3 2 3 4 2 2 3" xfId="5495"/>
    <cellStyle name="常规 2 3 2 3 4 2 2 5" xfId="5496"/>
    <cellStyle name="常规 7 3 3 2 4 2" xfId="5497"/>
    <cellStyle name="常规 2 3 2 3 4 2 5" xfId="5498"/>
    <cellStyle name="常规 4 3 2 2 2 2 2 4" xfId="5499"/>
    <cellStyle name="常规 4 3 3 2 3 2 2 2" xfId="5500"/>
    <cellStyle name="常规 2 3 5 2 2 5 2" xfId="5501"/>
    <cellStyle name="常规 5 4 2 2 2 2 4" xfId="5502"/>
    <cellStyle name="常规 5 5 2 3 2 2 2" xfId="5503"/>
    <cellStyle name="常规 2 3 2 3 4 3" xfId="5504"/>
    <cellStyle name="常规 2 3 2 3 4 3 2 3" xfId="5505"/>
    <cellStyle name="常规 2 3 2 3 4 3 2 4" xfId="5506"/>
    <cellStyle name="常规 2 3 2 3 4 3 3 2" xfId="5507"/>
    <cellStyle name="常规 5 4 2 2 2 3 2 2" xfId="5508"/>
    <cellStyle name="常规 2 3 2 3 4 3 4" xfId="5509"/>
    <cellStyle name="常规 5 4 2 2 2 3 3" xfId="5510"/>
    <cellStyle name="常规 2 3 2 3 4 3 5" xfId="5511"/>
    <cellStyle name="常规 4 3 7 2 2 2 2" xfId="5512"/>
    <cellStyle name="常规 2 3 2 3 5" xfId="5513"/>
    <cellStyle name="常规 2 3 2 3 5 2 2 2 2" xfId="5514"/>
    <cellStyle name="常规 2 3 2 3 5 2 2 3" xfId="5515"/>
    <cellStyle name="常规 2 3 2 3 5 2 5" xfId="5516"/>
    <cellStyle name="常规 2 3 5 2 3 5 2" xfId="5517"/>
    <cellStyle name="常规 5 4 2 2 3 2 4" xfId="5518"/>
    <cellStyle name="常规 5 5 2 3 3 2 2" xfId="5519"/>
    <cellStyle name="常规 2 3 2 3 5 3" xfId="5520"/>
    <cellStyle name="常规 2 3 2 3 5 4" xfId="5521"/>
    <cellStyle name="常规 2 3 2 3 6 2 4" xfId="5522"/>
    <cellStyle name="常规 2 3 2 3 6 3" xfId="5523"/>
    <cellStyle name="常规 3 2 3 2 2 2 2 3" xfId="5524"/>
    <cellStyle name="常规 2 3 2 3 6 4" xfId="5525"/>
    <cellStyle name="常规 3 2 3 2 2 2 2 4" xfId="5526"/>
    <cellStyle name="常规 2 3 2 4 2 2" xfId="5527"/>
    <cellStyle name="常规 2 3 2 4 2 2 2 2 3" xfId="5528"/>
    <cellStyle name="常规 2 3 2 4 2 2 2 2 4" xfId="5529"/>
    <cellStyle name="常规 2 5 6 2" xfId="5530"/>
    <cellStyle name="常规 2 3 2 4 2 2 2 3 2" xfId="5531"/>
    <cellStyle name="常规 2 3 2 4 2 2 2 4" xfId="5532"/>
    <cellStyle name="常规 2 3 2 4 2 2 2 5" xfId="5533"/>
    <cellStyle name="常规 4 2 3 2 3 3 3" xfId="5534"/>
    <cellStyle name="常规 2 3 6 2 3 4" xfId="5535"/>
    <cellStyle name="常规 4 5 2 3 3 3" xfId="5536"/>
    <cellStyle name="常规 2 3 2 4 2 2 5" xfId="5537"/>
    <cellStyle name="常规 2 3 2 4 2 3" xfId="5538"/>
    <cellStyle name="常规 2 3 2 4 2 3 2 3" xfId="5539"/>
    <cellStyle name="常规 2 3 2 4 2 3 5" xfId="5540"/>
    <cellStyle name="常规 2 3 2 4 2 4" xfId="5541"/>
    <cellStyle name="常规 3 3 3 4 2 2" xfId="5542"/>
    <cellStyle name="常规 2 3 2 4 2 4 2" xfId="5543"/>
    <cellStyle name="常规 3 2 3 3 2 2 4" xfId="5544"/>
    <cellStyle name="常规 3 3 3 4 2 2 2" xfId="5545"/>
    <cellStyle name="常规 2 3 2 4 2 6" xfId="5546"/>
    <cellStyle name="常规 3 3 3 4 2 4" xfId="5547"/>
    <cellStyle name="常规 4 3 4 4 2 2" xfId="5548"/>
    <cellStyle name="常规 2 3 2 4 3 2 5" xfId="5549"/>
    <cellStyle name="常规 2 3 2 4 3 3" xfId="5550"/>
    <cellStyle name="常规 2 3 2 4 3 4" xfId="5551"/>
    <cellStyle name="常规 3 3 3 4 3 2" xfId="5552"/>
    <cellStyle name="常规 2 3 2 4 4" xfId="5553"/>
    <cellStyle name="常规 2 3 2 4 4 3" xfId="5554"/>
    <cellStyle name="常规 2 3 2 4 4 4" xfId="5555"/>
    <cellStyle name="常规 2 3 2 4 5" xfId="5556"/>
    <cellStyle name="常规 2 3 2 4 5 2" xfId="5557"/>
    <cellStyle name="常规 2 3 7 2 2 2 4" xfId="5558"/>
    <cellStyle name="常规 2 3 2 5 2" xfId="5559"/>
    <cellStyle name="常规 6 2 2 5 2 2 3" xfId="5560"/>
    <cellStyle name="常规 2 3 7 2 2 2 4 2" xfId="5561"/>
    <cellStyle name="常规 2 3 2 5 2 2" xfId="5562"/>
    <cellStyle name="常规 6 2 2 5 2 2 3 2" xfId="5563"/>
    <cellStyle name="常规 2 3 2 5 2 2 2 2 2" xfId="5564"/>
    <cellStyle name="常规 2 3 2 5 2 2 2 3" xfId="5565"/>
    <cellStyle name="常规 2 3 3 4 2" xfId="5566"/>
    <cellStyle name="常规 2 3 2 5 2 2 2 4" xfId="5567"/>
    <cellStyle name="常规 2 3 5 2 2 2 3 2" xfId="5568"/>
    <cellStyle name="常规 2 3 2 5 2 2 5" xfId="5569"/>
    <cellStyle name="常规 2 3 2 5 2 3 2" xfId="5570"/>
    <cellStyle name="常规 2 3 2 5 2 4" xfId="5571"/>
    <cellStyle name="常规 2 3 7 3 3 3" xfId="5572"/>
    <cellStyle name="常规 2 3 2 5 3 2 4" xfId="5573"/>
    <cellStyle name="常规 2 3 2 5 3 3 2" xfId="5574"/>
    <cellStyle name="常规 7 3 2 2 2 2 2 2 2" xfId="5575"/>
    <cellStyle name="常规 2 3 2 5 4" xfId="5576"/>
    <cellStyle name="常规 6 2 2 5 2 2 5" xfId="5577"/>
    <cellStyle name="常规 2 3 2 5 4 2" xfId="5578"/>
    <cellStyle name="常规 2 3 2 5 5" xfId="5579"/>
    <cellStyle name="常规 2 3 2 6 2 2 2 2 2" xfId="5580"/>
    <cellStyle name="常规 6 2 2 6 2 3 2" xfId="5581"/>
    <cellStyle name="常规 4 3 5 3 5 2" xfId="5582"/>
    <cellStyle name="常规 2 3 2 6 2 2 2 3" xfId="5583"/>
    <cellStyle name="常规 6 2 2 6 2 4" xfId="5584"/>
    <cellStyle name="常规 2 3 2 6 2 2 2 4" xfId="5585"/>
    <cellStyle name="常规 3 3 3 4 2" xfId="5586"/>
    <cellStyle name="常规 2 3 8 2 3 2 2" xfId="5587"/>
    <cellStyle name="常规 2 3 4 2 2 2 3 2 2" xfId="5588"/>
    <cellStyle name="常规 2 3 2 6 2 2 3 2" xfId="5589"/>
    <cellStyle name="常规 6 2 2 6 3 3" xfId="5590"/>
    <cellStyle name="常规 2 3 2 6 2 3 2" xfId="5591"/>
    <cellStyle name="常规 2 3 5 2" xfId="5592"/>
    <cellStyle name="常规 2 3 2 6 2 5" xfId="5593"/>
    <cellStyle name="常规 2 3 2 6 3" xfId="5594"/>
    <cellStyle name="常规 2 3 2 6 3 2" xfId="5595"/>
    <cellStyle name="常规 2 3 2 6 3 2 4" xfId="5596"/>
    <cellStyle name="常规 2 3 2 6 4" xfId="5597"/>
    <cellStyle name="常规 2 3 2 6 4 2" xfId="5598"/>
    <cellStyle name="常规 2 3 2 6 5" xfId="5599"/>
    <cellStyle name="常规 8 4 2 3 2" xfId="5600"/>
    <cellStyle name="常规 2 3 2 6 6" xfId="5601"/>
    <cellStyle name="常规 4 2 4 2 2 3 2" xfId="5602"/>
    <cellStyle name="常规 4 6 2 2 3 2" xfId="5603"/>
    <cellStyle name="常规 2 3 2 7 2" xfId="5604"/>
    <cellStyle name="常规 2 3 2 7 2 2" xfId="5605"/>
    <cellStyle name="常规 2 3 3 2 2 2 3 3" xfId="5606"/>
    <cellStyle name="常规 2 3 2 7 2 2 2" xfId="5607"/>
    <cellStyle name="常规 2 3 2 7 2 2 4" xfId="5608"/>
    <cellStyle name="常规 2 3 2 7 2 3" xfId="5609"/>
    <cellStyle name="常规 2 3 2 7 2 3 2" xfId="5610"/>
    <cellStyle name="常规 7 2 2 3 2 5" xfId="5611"/>
    <cellStyle name="常规 2 3 2 7 2 4" xfId="5612"/>
    <cellStyle name="常规 2 3 2 7 2 5" xfId="5613"/>
    <cellStyle name="常规 2 3 2 7 3" xfId="5614"/>
    <cellStyle name="常规 2 3 2 7 3 2" xfId="5615"/>
    <cellStyle name="常规 2 3 2 7 4" xfId="5616"/>
    <cellStyle name="常规 2 3 2 7 5" xfId="5617"/>
    <cellStyle name="常规 2 3 2 8 2 4" xfId="5618"/>
    <cellStyle name="常规 7 5 2 2 4" xfId="5619"/>
    <cellStyle name="常规 2 3 2 8 3 2" xfId="5620"/>
    <cellStyle name="常规 4 2 3 3 2 2 4" xfId="5621"/>
    <cellStyle name="常规 4 3 3 4 2 2 2" xfId="5622"/>
    <cellStyle name="常规 4 5 3 2 2 4" xfId="5623"/>
    <cellStyle name="常规 5 5 4 2 2 2" xfId="5624"/>
    <cellStyle name="常规 2 3 2 8 4" xfId="5625"/>
    <cellStyle name="常规 4 3 3 4 2 3" xfId="5626"/>
    <cellStyle name="常规 5 5 4 2 3" xfId="5627"/>
    <cellStyle name="常规 2 3 2 9 2" xfId="5628"/>
    <cellStyle name="常规 2 3 3 2 2 2 2" xfId="5629"/>
    <cellStyle name="常规 2 3 3 2 2 2 2 2" xfId="5630"/>
    <cellStyle name="常规 2 3 3 2 2 2 2 2 2" xfId="5631"/>
    <cellStyle name="常规 2 3 3 2 2 2 2 2 2 2" xfId="5632"/>
    <cellStyle name="常规 2 3 3 2 2 2 2 3" xfId="5633"/>
    <cellStyle name="常规 2 3 3 2 2 2 3 2 2" xfId="5634"/>
    <cellStyle name="常规 2 3 3 2 2 2 4" xfId="5635"/>
    <cellStyle name="常规 2 3 3 2 2 2 5" xfId="5636"/>
    <cellStyle name="常规 3 3 2 3 2 2 2 2" xfId="5637"/>
    <cellStyle name="常规 4 2 6 5 2" xfId="5638"/>
    <cellStyle name="常规 4 8 5 2" xfId="5639"/>
    <cellStyle name="常规 2 3 3 2 2 2 5 2" xfId="5640"/>
    <cellStyle name="常规 2 3 3 2 2 2 6" xfId="5641"/>
    <cellStyle name="常规 2 3 3 2 2 3" xfId="5642"/>
    <cellStyle name="常规 2 3 3 2 2 3 2" xfId="5643"/>
    <cellStyle name="常规 2 3 3 2 2 3 2 2" xfId="5644"/>
    <cellStyle name="常规 2 3 3 2 2 4" xfId="5645"/>
    <cellStyle name="常规 3 3 4 2 2 2" xfId="5646"/>
    <cellStyle name="常规 2 3 3 2 2 4 2" xfId="5647"/>
    <cellStyle name="常规 3 3 4 2 2 2 2" xfId="5648"/>
    <cellStyle name="常规 2 3 3 2 2 5" xfId="5649"/>
    <cellStyle name="常规 3 3 4 2 2 3" xfId="5650"/>
    <cellStyle name="常规 2 3 3 2 2 5 2" xfId="5651"/>
    <cellStyle name="常规 3 3 4 2 2 3 2" xfId="5652"/>
    <cellStyle name="常规 9 2 4" xfId="5653"/>
    <cellStyle name="常规 2 3 3 2 3 2" xfId="5654"/>
    <cellStyle name="常规 9 2 4 2" xfId="5655"/>
    <cellStyle name="常规 2 3 3 2 3 2 2" xfId="5656"/>
    <cellStyle name="常规 9 2 4 3" xfId="5657"/>
    <cellStyle name="常规 2 3 3 2 3 2 3" xfId="5658"/>
    <cellStyle name="常规 9 2 4 4" xfId="5659"/>
    <cellStyle name="常规 2 3 3 2 3 2 4" xfId="5660"/>
    <cellStyle name="常规 9 2 5" xfId="5661"/>
    <cellStyle name="常规 2 3 3 2 3 3" xfId="5662"/>
    <cellStyle name="常规 9 2 5 2" xfId="5663"/>
    <cellStyle name="常规 2 3 3 2 3 3 2" xfId="5664"/>
    <cellStyle name="常规 9 2 6 2" xfId="5665"/>
    <cellStyle name="常规 2 3 3 2 3 4 2" xfId="5666"/>
    <cellStyle name="常规 9 2 7" xfId="5667"/>
    <cellStyle name="常规 2 3 3 2 3 5" xfId="5668"/>
    <cellStyle name="常规 9 2 7 2" xfId="5669"/>
    <cellStyle name="常规 2 3 3 2 3 5 2" xfId="5670"/>
    <cellStyle name="常规 2 3 3 2 4" xfId="5671"/>
    <cellStyle name="常规 9 3 4" xfId="5672"/>
    <cellStyle name="常规 2 3 3 2 4 2" xfId="5673"/>
    <cellStyle name="常规 9 3 4 2" xfId="5674"/>
    <cellStyle name="常规 2 3 3 2 4 2 2" xfId="5675"/>
    <cellStyle name="常规 9 3 5" xfId="5676"/>
    <cellStyle name="常规 2 3 3 2 4 3" xfId="5677"/>
    <cellStyle name="常规 2 3 3 3" xfId="5678"/>
    <cellStyle name="常规 2 3 3 3 2" xfId="5679"/>
    <cellStyle name="常规 2 3 3 3 2 2" xfId="5680"/>
    <cellStyle name="常规 2 3 3 3 2 2 2 3" xfId="5681"/>
    <cellStyle name="常规 2 3 3 3 2 2 4 2" xfId="5682"/>
    <cellStyle name="常规 2 3 3 3 2 2 5" xfId="5683"/>
    <cellStyle name="常规 5 8 5 2" xfId="5684"/>
    <cellStyle name="常规 2 3 3 3 2 3" xfId="5685"/>
    <cellStyle name="常规 2 3 3 3 2 3 2 2" xfId="5686"/>
    <cellStyle name="常规 2 3 3 3 2 3 3" xfId="5687"/>
    <cellStyle name="常规 2 3 3 3 2 4" xfId="5688"/>
    <cellStyle name="常规 3 3 4 3 2 2" xfId="5689"/>
    <cellStyle name="常规 2 3 3 3 2 4 2" xfId="5690"/>
    <cellStyle name="常规 3 2 4 2 2 2 4" xfId="5691"/>
    <cellStyle name="常规 3 3 4 3 2 2 2" xfId="5692"/>
    <cellStyle name="常规 2 3 3 3 2 5" xfId="5693"/>
    <cellStyle name="常规 3 3 4 3 2 3" xfId="5694"/>
    <cellStyle name="常规 2 3 3 3 2 5 2" xfId="5695"/>
    <cellStyle name="常规 2 3 3 3 2 6" xfId="5696"/>
    <cellStyle name="常规 3 3 4 3 2 4" xfId="5697"/>
    <cellStyle name="常规 4 3 5 3 2 2" xfId="5698"/>
    <cellStyle name="常规 2 3 3 3 4" xfId="5699"/>
    <cellStyle name="常规 2 3 3 4" xfId="5700"/>
    <cellStyle name="常规 2 3 3 4 2 2" xfId="5701"/>
    <cellStyle name="常规 2 3 3 4 2 3" xfId="5702"/>
    <cellStyle name="常规 2 3 3 4 2 3 2" xfId="5703"/>
    <cellStyle name="常规 2 3 3 4 3" xfId="5704"/>
    <cellStyle name="常规 2 3 3 4 3 2 2" xfId="5705"/>
    <cellStyle name="常规 2 3 3 4 3 3" xfId="5706"/>
    <cellStyle name="常规 2 3 3 4 4" xfId="5707"/>
    <cellStyle name="常规 2 3 3 5 2" xfId="5708"/>
    <cellStyle name="常规 2 3 3 5 2 2" xfId="5709"/>
    <cellStyle name="常规 2 3 3 5 3" xfId="5710"/>
    <cellStyle name="常规 2 3 4 2" xfId="5711"/>
    <cellStyle name="常规 2 3 8 2 2" xfId="5712"/>
    <cellStyle name="常规 2 3 4 2 2 2 2" xfId="5713"/>
    <cellStyle name="常规 6 3 8" xfId="5714"/>
    <cellStyle name="常规 2 3 8 2 2 2" xfId="5715"/>
    <cellStyle name="常规 2 5 2 3 2 5" xfId="5716"/>
    <cellStyle name="常规 2 3 4 2 2 2 2 2" xfId="5717"/>
    <cellStyle name="常规 6 3 8 2" xfId="5718"/>
    <cellStyle name="常规 2 3 8 2 2 2 2" xfId="5719"/>
    <cellStyle name="常规 2 3 4 2 2 2 2 2 2" xfId="5720"/>
    <cellStyle name="常规 2 3 8 2 2 2 2 2" xfId="5721"/>
    <cellStyle name="常规 2 3 4 2 2 2 2 2 2 2" xfId="5722"/>
    <cellStyle name="常规 7 6 3 2 2" xfId="5723"/>
    <cellStyle name="常规 2 3 4 2 2 2 2 3" xfId="5724"/>
    <cellStyle name="常规 4 2 3 4 3 2 2" xfId="5725"/>
    <cellStyle name="常规 2 3 8 2 2 3" xfId="5726"/>
    <cellStyle name="常规 4 5 4 3 2 2" xfId="5727"/>
    <cellStyle name="常规 2 3 8 2 2 3 2" xfId="5728"/>
    <cellStyle name="常规 7 6 3 2 2 2" xfId="5729"/>
    <cellStyle name="常规 2 3 4 2 2 2 2 3 2" xfId="5730"/>
    <cellStyle name="常规 4 2 2 4 2 2 2 4" xfId="5731"/>
    <cellStyle name="常规 6 6 2 2 2 4" xfId="5732"/>
    <cellStyle name="常规 2 3 8 2 3" xfId="5733"/>
    <cellStyle name="常规 2 3 4 2 2 2 3" xfId="5734"/>
    <cellStyle name="常规 6 3 9" xfId="5735"/>
    <cellStyle name="常规 2 3 8 2 4" xfId="5736"/>
    <cellStyle name="常规 2 3 4 2 2 2 4" xfId="5737"/>
    <cellStyle name="常规 2 3 8 2 4 2" xfId="5738"/>
    <cellStyle name="常规 2 3 4 2 2 2 4 2" xfId="5739"/>
    <cellStyle name="常规 2 3 4 2 2 3" xfId="5740"/>
    <cellStyle name="常规 2 3 8 3" xfId="5741"/>
    <cellStyle name="常规 7 2 3 2 2" xfId="5742"/>
    <cellStyle name="常规 2 3 4 2 2 3 2" xfId="5743"/>
    <cellStyle name="常规 2 3 8 3 2" xfId="5744"/>
    <cellStyle name="常规 6 2 2 2 2 4" xfId="5745"/>
    <cellStyle name="常规 7 2 3 2 2 2" xfId="5746"/>
    <cellStyle name="常规 2 3 4 2 2 3 2 2" xfId="5747"/>
    <cellStyle name="常规 2 3 8 3 2 2" xfId="5748"/>
    <cellStyle name="常规 6 2 2 2 2 4 2" xfId="5749"/>
    <cellStyle name="常规 7 2 3 2 2 2 2" xfId="5750"/>
    <cellStyle name="常规 2 3 4 2 2 4" xfId="5751"/>
    <cellStyle name="常规 3 3 5 2 2 2" xfId="5752"/>
    <cellStyle name="常规 2 3 8 4" xfId="5753"/>
    <cellStyle name="常规 7 2 3 2 3" xfId="5754"/>
    <cellStyle name="常规 2 3 4 2 2 4 2" xfId="5755"/>
    <cellStyle name="常规 3 3 5 2 2 2 2" xfId="5756"/>
    <cellStyle name="常规 4 2 2 3 8" xfId="5757"/>
    <cellStyle name="常规 2 3 8 4 2" xfId="5758"/>
    <cellStyle name="常规 6 2 2 2 3 4" xfId="5759"/>
    <cellStyle name="常规 7 2 3 2 3 2" xfId="5760"/>
    <cellStyle name="常规 2 3 4 2 2 5" xfId="5761"/>
    <cellStyle name="常规 3 3 5 2 2 3" xfId="5762"/>
    <cellStyle name="常规 2 3 8 5" xfId="5763"/>
    <cellStyle name="常规 7 2 3 2 4" xfId="5764"/>
    <cellStyle name="常规 2 3 4 2 2 5 2" xfId="5765"/>
    <cellStyle name="常规 2 3 8 5 2" xfId="5766"/>
    <cellStyle name="常规 6 2 2 2 4 4" xfId="5767"/>
    <cellStyle name="常规 7 2 3 2 4 2" xfId="5768"/>
    <cellStyle name="常规 2 3 4 2 2 6" xfId="5769"/>
    <cellStyle name="常规 3 3 5 2 2 4" xfId="5770"/>
    <cellStyle name="常规 4 3 6 2 2 2" xfId="5771"/>
    <cellStyle name="常规 2 3 8 6" xfId="5772"/>
    <cellStyle name="常规 5 8 2 2 2" xfId="5773"/>
    <cellStyle name="常规 7 2 3 2 5" xfId="5774"/>
    <cellStyle name="常规 2 3 9 2 4 2" xfId="5775"/>
    <cellStyle name="常规 2 3 4 2 3 2 4 2" xfId="5776"/>
    <cellStyle name="常规 2 3 4 2 3 5 2" xfId="5777"/>
    <cellStyle name="常规 2 3 9 5 2" xfId="5778"/>
    <cellStyle name="常规 6 2 2 3 4 4" xfId="5779"/>
    <cellStyle name="常规 2 3 4 3" xfId="5780"/>
    <cellStyle name="常规 2 3 4 3 2" xfId="5781"/>
    <cellStyle name="常规 2 4 8" xfId="5782"/>
    <cellStyle name="常规 2 3 4 3 2 2" xfId="5783"/>
    <cellStyle name="常规 2 3 4 3 2 2 2 2 2" xfId="5784"/>
    <cellStyle name="常规 2 3 4 3 2 2 2 3" xfId="5785"/>
    <cellStyle name="常规 2 3 4 3 2 2 3 2" xfId="5786"/>
    <cellStyle name="常规 2 3 4 3 2 2 4" xfId="5787"/>
    <cellStyle name="常规 2 3 4 3 2 2 4 2" xfId="5788"/>
    <cellStyle name="常规 2 3 4 3 2 3" xfId="5789"/>
    <cellStyle name="常规 2 3 4 3 2 3 3" xfId="5790"/>
    <cellStyle name="常规 7 2 4 2 2 3" xfId="5791"/>
    <cellStyle name="常规 6 2 3 2 2 5" xfId="5792"/>
    <cellStyle name="常规 2 3 4 3 2 4" xfId="5793"/>
    <cellStyle name="常规 2 3 4 3 2 4 2" xfId="5794"/>
    <cellStyle name="常规 7 2 4 2 3 2" xfId="5795"/>
    <cellStyle name="常规 6 2 3 2 3 4" xfId="5796"/>
    <cellStyle name="常规 2 3 4 4" xfId="5797"/>
    <cellStyle name="常规 2 3 4 4 2" xfId="5798"/>
    <cellStyle name="常规 2 5 8" xfId="5799"/>
    <cellStyle name="常规 2 3 4 4 2 2 2" xfId="5800"/>
    <cellStyle name="常规 2 3 4 4 2 2 3" xfId="5801"/>
    <cellStyle name="常规 2 3 4 4 2 3" xfId="5802"/>
    <cellStyle name="常规 2 3 4 4 2 3 2" xfId="5803"/>
    <cellStyle name="常规 7 2 5 2 2 2" xfId="5804"/>
    <cellStyle name="常规 6 2 4 2 2 4" xfId="5805"/>
    <cellStyle name="常规 2 3 4 4 2 4" xfId="5806"/>
    <cellStyle name="常规 2 3 4 4 2 4 2" xfId="5807"/>
    <cellStyle name="常规 2 3 4 4 3" xfId="5808"/>
    <cellStyle name="常规 2 3 4 5" xfId="5809"/>
    <cellStyle name="常规 2 3 4 5 2 2" xfId="5810"/>
    <cellStyle name="常规 2 3 4 7 2" xfId="5811"/>
    <cellStyle name="常规 2 3 5 2 2" xfId="5812"/>
    <cellStyle name="常规 3 3 8" xfId="5813"/>
    <cellStyle name="常规 2 3 5 2 2 2" xfId="5814"/>
    <cellStyle name="常规 2 3 5 2 2 2 2 2 2 2" xfId="5815"/>
    <cellStyle name="常规 2 3 7 2 2 5" xfId="5816"/>
    <cellStyle name="常规 7 5 3 2 4" xfId="5817"/>
    <cellStyle name="常规 2 3 5 2 2 2 2 3" xfId="5818"/>
    <cellStyle name="常规 2 3 5 2 2 2 2 3 2" xfId="5819"/>
    <cellStyle name="常规 2 3 7 2 2 5 2" xfId="5820"/>
    <cellStyle name="常规 5 4 4 2 2 2 4" xfId="5821"/>
    <cellStyle name="常规 2 3 7 2 2 6" xfId="5822"/>
    <cellStyle name="常规 2 3 6 2 3 2 2 2" xfId="5823"/>
    <cellStyle name="常规 2 3 5 2 2 2 2 4" xfId="5824"/>
    <cellStyle name="常规 2 3 6 2 3 2 2 2 2" xfId="5825"/>
    <cellStyle name="常规 2 3 5 2 2 2 2 4 2" xfId="5826"/>
    <cellStyle name="常规 2 3 6 2 3 2 2 3" xfId="5827"/>
    <cellStyle name="常规 2 3 5 2 2 2 2 5" xfId="5828"/>
    <cellStyle name="常规 2 3 5 2 2 2 3 2 2" xfId="5829"/>
    <cellStyle name="常规 3 4 2 2 4" xfId="5830"/>
    <cellStyle name="常规 2 3 5 2 2 2 3 3" xfId="5831"/>
    <cellStyle name="常规 2 3 5 2 2 2 4" xfId="5832"/>
    <cellStyle name="常规 2 3 5 2 2 2 4 2" xfId="5833"/>
    <cellStyle name="常规 2 3 5 2 2 3" xfId="5834"/>
    <cellStyle name="常规 2 3 5 2 2 3 2" xfId="5835"/>
    <cellStyle name="常规 7 3 3 2 2 2" xfId="5836"/>
    <cellStyle name="常规 6 3 2 2 2 4" xfId="5837"/>
    <cellStyle name="常规 2 3 5 2 2 3 3" xfId="5838"/>
    <cellStyle name="常规 7 3 3 2 2 3" xfId="5839"/>
    <cellStyle name="常规 6 3 2 2 2 5" xfId="5840"/>
    <cellStyle name="常规 2 3 5 2 2 4" xfId="5841"/>
    <cellStyle name="常规 3 3 6 2 2 2" xfId="5842"/>
    <cellStyle name="常规 2 3 5 4 2 4" xfId="5843"/>
    <cellStyle name="常规 2 3 5 2 2 4 2" xfId="5844"/>
    <cellStyle name="常规 7 3 3 2 3 2" xfId="5845"/>
    <cellStyle name="常规 6 3 2 2 3 4" xfId="5846"/>
    <cellStyle name="常规 7 3 3 2 4" xfId="5847"/>
    <cellStyle name="常规 4 3 3 2 3 2 2" xfId="5848"/>
    <cellStyle name="常规 2 3 5 2 2 5" xfId="5849"/>
    <cellStyle name="常规 5 5 2 3 2 2" xfId="5850"/>
    <cellStyle name="常规 2 3 5 2 3 3 2 2" xfId="5851"/>
    <cellStyle name="常规 7 3 3 3 2 2 2" xfId="5852"/>
    <cellStyle name="常规 6 3 2 3 2 4 2" xfId="5853"/>
    <cellStyle name="常规 7 2 3 2 2 2 4" xfId="5854"/>
    <cellStyle name="常规 2 3 5 2 3 3 3" xfId="5855"/>
    <cellStyle name="常规 7 3 3 3 2 3" xfId="5856"/>
    <cellStyle name="常规 5 2 4 2" xfId="5857"/>
    <cellStyle name="常规 6 3 2 3 2 5" xfId="5858"/>
    <cellStyle name="常规 2 3 5 2 3 4 2" xfId="5859"/>
    <cellStyle name="常规 2 3 5 2 3 6" xfId="5860"/>
    <cellStyle name="常规 4 3 7 2 3 2" xfId="5861"/>
    <cellStyle name="常规 5 5 2 3 3 3" xfId="5862"/>
    <cellStyle name="常规 2 3 5 3" xfId="5863"/>
    <cellStyle name="常规 2 3 5 3 2 2" xfId="5864"/>
    <cellStyle name="常规 2 3 5 3 2 2 2" xfId="5865"/>
    <cellStyle name="常规 2 3 5 3 2 2 3" xfId="5866"/>
    <cellStyle name="常规 2 3 5 3 2 2 4" xfId="5867"/>
    <cellStyle name="常规 2 3 5 3 2 2 5" xfId="5868"/>
    <cellStyle name="常规 6 3 6 5 2" xfId="5869"/>
    <cellStyle name="常规 2 3 5 3 2 3" xfId="5870"/>
    <cellStyle name="常规 2 3 5 3 2 3 2" xfId="5871"/>
    <cellStyle name="常规 7 3 4 2 2 2" xfId="5872"/>
    <cellStyle name="常规 6 3 3 2 2 4" xfId="5873"/>
    <cellStyle name="常规 2 3 5 3 2 3 3" xfId="5874"/>
    <cellStyle name="常规 7 3 4 2 2 3" xfId="5875"/>
    <cellStyle name="常规 6 3 3 2 2 5" xfId="5876"/>
    <cellStyle name="常规 2 3 5 3 2 4" xfId="5877"/>
    <cellStyle name="常规 2 3 6 4 2 4" xfId="5878"/>
    <cellStyle name="常规 2 8 2 2 2 2 3" xfId="5879"/>
    <cellStyle name="常规 2 3 5 3 2 4 2" xfId="5880"/>
    <cellStyle name="常规 7 3 4 2 3 2" xfId="5881"/>
    <cellStyle name="常规 6 3 3 2 3 4" xfId="5882"/>
    <cellStyle name="常规 2 3 5 4" xfId="5883"/>
    <cellStyle name="常规 2 3 5 4 2" xfId="5884"/>
    <cellStyle name="常规 2 3 5 4 2 2 2" xfId="5885"/>
    <cellStyle name="常规 2 3 5 4 2 2 2 2" xfId="5886"/>
    <cellStyle name="常规 2 3 5 4 2 2 3" xfId="5887"/>
    <cellStyle name="常规 2 3 5 4 2 3" xfId="5888"/>
    <cellStyle name="常规 2 3 5 4 2 3 2" xfId="5889"/>
    <cellStyle name="常规 7 3 5 2 2 2" xfId="5890"/>
    <cellStyle name="常规 6 3 4 2 2 4" xfId="5891"/>
    <cellStyle name="常规 2 3 5 4 2 4 2" xfId="5892"/>
    <cellStyle name="常规 2 3 5 4 3" xfId="5893"/>
    <cellStyle name="常规 2 3 5 5" xfId="5894"/>
    <cellStyle name="常规 2 3 5 5 2" xfId="5895"/>
    <cellStyle name="常规 2 3 5 5 2 2" xfId="5896"/>
    <cellStyle name="常规 2 3 5 5 3" xfId="5897"/>
    <cellStyle name="常规 2 3 5 6 2" xfId="5898"/>
    <cellStyle name="常规 2 3 5 7" xfId="5899"/>
    <cellStyle name="常规 2 3 5 7 2" xfId="5900"/>
    <cellStyle name="常规 7 4 3 2 5" xfId="5901"/>
    <cellStyle name="常规 2 3 6 2 2 2 2 2" xfId="5902"/>
    <cellStyle name="常规 4 2 3 2 3 2 5" xfId="5903"/>
    <cellStyle name="常规 2 3 6 2 2 6" xfId="5904"/>
    <cellStyle name="常规 4 3 8 2 2 2" xfId="5905"/>
    <cellStyle name="常规 4 5 2 3 2 5" xfId="5906"/>
    <cellStyle name="常规 2 3 6 2 2 2 2 2 2" xfId="5907"/>
    <cellStyle name="常规 2 3 6 2 2 2 2 2 2 2" xfId="5908"/>
    <cellStyle name="常规 2 3 6 2 2 2 2 3" xfId="5909"/>
    <cellStyle name="常规 2 3 6 2 2 2 2 3 2" xfId="5910"/>
    <cellStyle name="常规 2 3 6 2 2 2 2 4" xfId="5911"/>
    <cellStyle name="常规 2 3 6 2 2 2 2 4 2" xfId="5912"/>
    <cellStyle name="常规 2 3 6 2 2 2 2 5" xfId="5913"/>
    <cellStyle name="常规 2 3 6 2 2 2 3" xfId="5914"/>
    <cellStyle name="常规 4 3 8 2 3" xfId="5915"/>
    <cellStyle name="常规 2 3 6 2 3 6" xfId="5916"/>
    <cellStyle name="常规 2 3 6 2 2 2 3 2" xfId="5917"/>
    <cellStyle name="常规 2 3 6 2 2 2 3 2 2" xfId="5918"/>
    <cellStyle name="常规 2 3 6 2 2 2 3 3" xfId="5919"/>
    <cellStyle name="常规 3 6 2 2 2" xfId="5920"/>
    <cellStyle name="常规 2 3 6 2 2 2 4" xfId="5921"/>
    <cellStyle name="常规 4 3 8 2 4" xfId="5922"/>
    <cellStyle name="常规 2 3 6 2 2 2 4 2" xfId="5923"/>
    <cellStyle name="常规 2 3 6 2 2 2 5" xfId="5924"/>
    <cellStyle name="常规 2 3 6 2 2 2 6" xfId="5925"/>
    <cellStyle name="常规 2 3 6 2 2 3 2" xfId="5926"/>
    <cellStyle name="常规 4 4 2 2 2 2 4" xfId="5927"/>
    <cellStyle name="常规 4 5 2 3 2 2 2" xfId="5928"/>
    <cellStyle name="常规 7 4 3 2 2 2" xfId="5929"/>
    <cellStyle name="常规 4 2 2 2 2 2 2 4" xfId="5930"/>
    <cellStyle name="常规 4 2 3 2 3 2 2 2" xfId="5931"/>
    <cellStyle name="常规 4 3 8 3 2" xfId="5932"/>
    <cellStyle name="常规 6 4 2 2 2 4" xfId="5933"/>
    <cellStyle name="常规 2 3 6 2 2 3 2 2" xfId="5934"/>
    <cellStyle name="常规 4 5 2 3 2 2 2 2" xfId="5935"/>
    <cellStyle name="常规 7 4 3 2 2 2 2" xfId="5936"/>
    <cellStyle name="常规 2 3 6 3 2 6" xfId="5937"/>
    <cellStyle name="常规 4 2 2 2 2 2 2 4 2" xfId="5938"/>
    <cellStyle name="常规 4 2 3 2 3 2 2 2 2" xfId="5939"/>
    <cellStyle name="常规 6 4 2 2 2 4 2" xfId="5940"/>
    <cellStyle name="常规 2 3 6 2 2 3 3" xfId="5941"/>
    <cellStyle name="常规 4 5 2 3 2 2 3" xfId="5942"/>
    <cellStyle name="常规 7 4 3 2 2 3" xfId="5943"/>
    <cellStyle name="常规 4 2 2 2 2 2 2 5" xfId="5944"/>
    <cellStyle name="常规 4 2 3 2 3 2 2 3" xfId="5945"/>
    <cellStyle name="常规 6 4 2 2 2 5" xfId="5946"/>
    <cellStyle name="常规 7 4 3 2 3 2" xfId="5947"/>
    <cellStyle name="常规 4 2 3 2 3 2 3 2" xfId="5948"/>
    <cellStyle name="常规 2 3 6 2 2 4 2" xfId="5949"/>
    <cellStyle name="常规 4 5 2 3 2 3 2" xfId="5950"/>
    <cellStyle name="常规 7 4 3 2 4" xfId="5951"/>
    <cellStyle name="常规 4 2 3 2 3 2 4" xfId="5952"/>
    <cellStyle name="常规 4 3 8 5" xfId="5953"/>
    <cellStyle name="常规 2 3 6 2 2 5" xfId="5954"/>
    <cellStyle name="常规 4 5 2 3 2 4" xfId="5955"/>
    <cellStyle name="常规 2 3 6 2 3 2 3 2" xfId="5956"/>
    <cellStyle name="常规 2 3 6 2 3 2 4" xfId="5957"/>
    <cellStyle name="常规 2 3 6 2 3 2 4 2" xfId="5958"/>
    <cellStyle name="常规 2 3 6 2 3 2 5" xfId="5959"/>
    <cellStyle name="常规 2 3 6 2 3 3 2" xfId="5960"/>
    <cellStyle name="常规 4 5 2 3 3 2 2" xfId="5961"/>
    <cellStyle name="常规 4 8 2 2 5" xfId="5962"/>
    <cellStyle name="常规 4 2 2 2 2 3 2 4" xfId="5963"/>
    <cellStyle name="常规 4 2 3 2 3 3 2 2" xfId="5964"/>
    <cellStyle name="常规 6 4 2 3 2 4" xfId="5965"/>
    <cellStyle name="常规 2 3 6 2 3 3 3" xfId="5966"/>
    <cellStyle name="常规 4 8 2 2 6" xfId="5967"/>
    <cellStyle name="常规 2 3 6 2 3 4 2" xfId="5968"/>
    <cellStyle name="常规 2 4 2 2 4" xfId="5969"/>
    <cellStyle name="常规 2 3 6 2 3 5" xfId="5970"/>
    <cellStyle name="常规 2 4 2 3 4" xfId="5971"/>
    <cellStyle name="常规 2 3 6 2 3 5 2" xfId="5972"/>
    <cellStyle name="常规 5 4 3 2 3 2 4" xfId="5973"/>
    <cellStyle name="常规 2 3 6 3 2 2 5" xfId="5974"/>
    <cellStyle name="常规 7 4 4 2 2" xfId="5975"/>
    <cellStyle name="常规 4 2 3 2 4 2 2" xfId="5976"/>
    <cellStyle name="常规 2 3 6 3 2 3" xfId="5977"/>
    <cellStyle name="常规 4 5 2 4 2 2" xfId="5978"/>
    <cellStyle name="常规 2 3 6 3 2 3 2" xfId="5979"/>
    <cellStyle name="常规 7 4 4 2 2 2" xfId="5980"/>
    <cellStyle name="常规 4 2 2 2 3 2 2 4" xfId="5981"/>
    <cellStyle name="常规 5 4 2 2 2 6" xfId="5982"/>
    <cellStyle name="常规 6 4 3 2 2 4" xfId="5983"/>
    <cellStyle name="常规 2 3 6 3 2 4 2" xfId="5984"/>
    <cellStyle name="常规 5 4 2 2 3 6" xfId="5985"/>
    <cellStyle name="常规 2 3 6 3 2 5" xfId="5986"/>
    <cellStyle name="常规 2 3 6 3 4" xfId="5987"/>
    <cellStyle name="常规 2 3 6 4 2 3" xfId="5988"/>
    <cellStyle name="常规 2 8 2 2 2 2 2" xfId="5989"/>
    <cellStyle name="常规 2 3 6 4 2 3 2" xfId="5990"/>
    <cellStyle name="常规 2 8 2 2 2 2 2 2" xfId="5991"/>
    <cellStyle name="常规 5 4 3 2 2 6" xfId="5992"/>
    <cellStyle name="常规 2 3 6 4 2 4 2" xfId="5993"/>
    <cellStyle name="常规 2 4 2 7" xfId="5994"/>
    <cellStyle name="常规 5 4 3 2 3 6" xfId="5995"/>
    <cellStyle name="常规 2 3 6 4 2 5" xfId="5996"/>
    <cellStyle name="常规 2 3 6 4 4" xfId="5997"/>
    <cellStyle name="常规 2 3 6 4 6" xfId="5998"/>
    <cellStyle name="常规 2 3 6 5 2 2" xfId="5999"/>
    <cellStyle name="常规 2 3 6 5 3" xfId="6000"/>
    <cellStyle name="常规 2 3 6 7" xfId="6001"/>
    <cellStyle name="常规 2 3 6 7 2" xfId="6002"/>
    <cellStyle name="常规 2 3 6 8" xfId="6003"/>
    <cellStyle name="常规 2 3 7 2 2 2" xfId="6004"/>
    <cellStyle name="常规 2 3 7 2 2 2 2" xfId="6005"/>
    <cellStyle name="常规 2 3 7 2 2 2 2 3" xfId="6006"/>
    <cellStyle name="常规 2 3 7 2 2 2 3 2" xfId="6007"/>
    <cellStyle name="常规 3 5 2 2 3" xfId="6008"/>
    <cellStyle name="常规 7 5 3 2 2" xfId="6009"/>
    <cellStyle name="常规 4 2 3 3 3 2 2" xfId="6010"/>
    <cellStyle name="常规 2 3 7 2 2 3" xfId="6011"/>
    <cellStyle name="常规 4 5 3 3 2 2" xfId="6012"/>
    <cellStyle name="常规 2 3 7 2 2 3 2" xfId="6013"/>
    <cellStyle name="常规 7 5 3 2 2 2" xfId="6014"/>
    <cellStyle name="常规 4 2 2 3 2 2 2 4" xfId="6015"/>
    <cellStyle name="常规 6 5 2 2 2 4" xfId="6016"/>
    <cellStyle name="常规 2 3 7 2 3" xfId="6017"/>
    <cellStyle name="常规 2 3 7 2 4" xfId="6018"/>
    <cellStyle name="常规 2 3 7 2 4 2" xfId="6019"/>
    <cellStyle name="常规 2 3 7 3 2 2 2" xfId="6020"/>
    <cellStyle name="常规 5 4 8 2 2" xfId="6021"/>
    <cellStyle name="常规 2 3 7 3 2 2 2 2" xfId="6022"/>
    <cellStyle name="常规 4 3 4 2 3 2 5" xfId="6023"/>
    <cellStyle name="常规 2 3 7 3 2 3 2" xfId="6024"/>
    <cellStyle name="常规 4 2 2 3 3 2 2 4" xfId="6025"/>
    <cellStyle name="常规 7 3 3 2 2 2 2 2" xfId="6026"/>
    <cellStyle name="常规 2 3 7 3 2 4 2" xfId="6027"/>
    <cellStyle name="常规 2 3 7 3 3" xfId="6028"/>
    <cellStyle name="常规 5 4 9" xfId="6029"/>
    <cellStyle name="常规 2 3 7 3 4" xfId="6030"/>
    <cellStyle name="常规 2 3 7 3 4 2" xfId="6031"/>
    <cellStyle name="常规 2 3 7 3 5 2" xfId="6032"/>
    <cellStyle name="常规 2 3 7 3 6" xfId="6033"/>
    <cellStyle name="常规 2 3 7 4" xfId="6034"/>
    <cellStyle name="常规 2 3 7 4 2" xfId="6035"/>
    <cellStyle name="常规 5 5 8" xfId="6036"/>
    <cellStyle name="常规 2 3 7 4 2 2" xfId="6037"/>
    <cellStyle name="常规 2 7 2 2 2 2 3" xfId="6038"/>
    <cellStyle name="常规 2 3 7 5" xfId="6039"/>
    <cellStyle name="常规 2 3 7 5 2" xfId="6040"/>
    <cellStyle name="常规 2 3 7 6" xfId="6041"/>
    <cellStyle name="常规 2 3 7 6 2" xfId="6042"/>
    <cellStyle name="常规 2 3 7 7" xfId="6043"/>
    <cellStyle name="常规 2 4 2" xfId="6044"/>
    <cellStyle name="常规 2 4 2 2" xfId="6045"/>
    <cellStyle name="常规 4 2 2 2 2 3 3" xfId="6046"/>
    <cellStyle name="常规 6 4 2 3 3" xfId="6047"/>
    <cellStyle name="常规 4 8 2 3 3" xfId="6048"/>
    <cellStyle name="常规 2 4 2 2 2" xfId="6049"/>
    <cellStyle name="常规 4 2 2 2 2 3 3 2" xfId="6050"/>
    <cellStyle name="常规 6 4 2 3 3 2" xfId="6051"/>
    <cellStyle name="常规 2 4 2 2 2 2" xfId="6052"/>
    <cellStyle name="常规 4 2 2 2 2 3 3 2 2" xfId="6053"/>
    <cellStyle name="常规 6 3 2 2 3 2 4" xfId="6054"/>
    <cellStyle name="常规 6 4 2 3 3 2 2" xfId="6055"/>
    <cellStyle name="常规 2 4 2 2 2 2 2" xfId="6056"/>
    <cellStyle name="常规 6 3 2 2 3 2 4 2" xfId="6057"/>
    <cellStyle name="常规 2 4 2 2 2 2 2 2" xfId="6058"/>
    <cellStyle name="常规 2 4 2 2 2 2 2 2 2" xfId="6059"/>
    <cellStyle name="常规 2 4 2 2 2 2 3 2" xfId="6060"/>
    <cellStyle name="常规 2 4 2 2 2 2 4" xfId="6061"/>
    <cellStyle name="常规 2 5 2 3 2 2 2" xfId="6062"/>
    <cellStyle name="常规 2 4 2 2 2 2 4 2" xfId="6063"/>
    <cellStyle name="常规 2 5 2 3 2 2 2 2" xfId="6064"/>
    <cellStyle name="常规 3 2 2 3 3 2 2 3" xfId="6065"/>
    <cellStyle name="常规 2 4 2 2 2 3" xfId="6066"/>
    <cellStyle name="常规 2 4 2 2 2 3 2" xfId="6067"/>
    <cellStyle name="常规 2 4 2 2 2 3 2 2" xfId="6068"/>
    <cellStyle name="常规 2 4 2 2 2 3 3" xfId="6069"/>
    <cellStyle name="常规 2 4 2 2 2 4" xfId="6070"/>
    <cellStyle name="常规 3 4 3 2 2 2" xfId="6071"/>
    <cellStyle name="常规 2 4 2 2 2 4 2" xfId="6072"/>
    <cellStyle name="常规 3 4 3 2 2 2 2" xfId="6073"/>
    <cellStyle name="常规 2 4 2 2 2 5" xfId="6074"/>
    <cellStyle name="常规 3 4 3 2 2 3" xfId="6075"/>
    <cellStyle name="常规 2 4 2 2 2 5 2" xfId="6076"/>
    <cellStyle name="常规 2 4 2 2 3" xfId="6077"/>
    <cellStyle name="常规 4 2 2 2 2 3 3 3" xfId="6078"/>
    <cellStyle name="常规 6 4 2 3 3 3" xfId="6079"/>
    <cellStyle name="常规 2 4 2 2 3 2" xfId="6080"/>
    <cellStyle name="常规 2 4 2 2 3 3" xfId="6081"/>
    <cellStyle name="常规 7 3 3 2 3 2 4" xfId="6082"/>
    <cellStyle name="常规 2 4 2 2 4 2" xfId="6083"/>
    <cellStyle name="常规 2 4 2 2 5" xfId="6084"/>
    <cellStyle name="常规 2 4 2 2 5 2" xfId="6085"/>
    <cellStyle name="常规 2 4 2 3 2 2" xfId="6086"/>
    <cellStyle name="常规 5 4 2 2 2 2 2 4" xfId="6087"/>
    <cellStyle name="常规 5 4 3 2 3 2 2 2" xfId="6088"/>
    <cellStyle name="常规 2 4 2 3 2 3" xfId="6089"/>
    <cellStyle name="常规 5 4 2 2 2 2 2 5" xfId="6090"/>
    <cellStyle name="常规 5 4 3 2 3 2 2 3" xfId="6091"/>
    <cellStyle name="常规 2 4 2 3 3" xfId="6092"/>
    <cellStyle name="常规 5 4 3 2 3 2 3" xfId="6093"/>
    <cellStyle name="常规 2 4 2 3 3 2" xfId="6094"/>
    <cellStyle name="常规 5 4 3 2 3 2 3 2" xfId="6095"/>
    <cellStyle name="常规 2 4 2 3 3 3" xfId="6096"/>
    <cellStyle name="常规 2 4 2 3 4 2" xfId="6097"/>
    <cellStyle name="常规 5 4 3 2 3 2 4 2" xfId="6098"/>
    <cellStyle name="常规 2 4 2 3 5" xfId="6099"/>
    <cellStyle name="常规 5 4 3 2 3 2 5" xfId="6100"/>
    <cellStyle name="常规 2 4 2 3 5 2" xfId="6101"/>
    <cellStyle name="常规 5 4 3 2 3 3" xfId="6102"/>
    <cellStyle name="常规 2 4 2 4" xfId="6103"/>
    <cellStyle name="常规 4 2 2 2 2 3 5" xfId="6104"/>
    <cellStyle name="常规 6 4 2 3 5" xfId="6105"/>
    <cellStyle name="常规 5 4 3 2 3 3 2" xfId="6106"/>
    <cellStyle name="常规 2 4 2 4 2" xfId="6107"/>
    <cellStyle name="常规 4 2 2 2 2 3 5 2" xfId="6108"/>
    <cellStyle name="常规 6 4 2 3 5 2" xfId="6109"/>
    <cellStyle name="常规 2 4 2 4 2 2" xfId="6110"/>
    <cellStyle name="常规 5 4 3 2 3 3 2 2" xfId="6111"/>
    <cellStyle name="常规 2 4 2 4 3" xfId="6112"/>
    <cellStyle name="常规 5 4 3 2 3 3 3" xfId="6113"/>
    <cellStyle name="常规 2 4 2 5" xfId="6114"/>
    <cellStyle name="常规 4 2 2 2 2 3 6" xfId="6115"/>
    <cellStyle name="常规 6 4 2 3 6" xfId="6116"/>
    <cellStyle name="常规 4 2 2 2 4 2 3 2" xfId="6117"/>
    <cellStyle name="常规 5 4 3 2 3 4" xfId="6118"/>
    <cellStyle name="常规 6 4 4 2 3 2" xfId="6119"/>
    <cellStyle name="常规 2 4 2 5 2" xfId="6120"/>
    <cellStyle name="常规 5 4 3 2 3 4 2" xfId="6121"/>
    <cellStyle name="常规 6 2 2 6 2 2 3" xfId="6122"/>
    <cellStyle name="常规 2 4 2 6" xfId="6123"/>
    <cellStyle name="常规 5 4 3 2 3 5" xfId="6124"/>
    <cellStyle name="常规 2 4 2 6 2" xfId="6125"/>
    <cellStyle name="常规 5 4 3 2 3 5 2" xfId="6126"/>
    <cellStyle name="常规 2 4 3 2" xfId="6127"/>
    <cellStyle name="常规 5 2 3 2 2 2 3" xfId="6128"/>
    <cellStyle name="常规 2 4 3 2 2 2 2" xfId="6129"/>
    <cellStyle name="常规 2 4 3 2 2 2 2 2" xfId="6130"/>
    <cellStyle name="常规 2 4 3 2 2 2 3" xfId="6131"/>
    <cellStyle name="常规 2 4 3 2 2 3" xfId="6132"/>
    <cellStyle name="常规 2 4 3 2 2 3 2" xfId="6133"/>
    <cellStyle name="常规 2 4 3 2 2 4" xfId="6134"/>
    <cellStyle name="常规 3 4 4 2 2 2" xfId="6135"/>
    <cellStyle name="常规 2 4 3 2 2 4 2" xfId="6136"/>
    <cellStyle name="常规 2 4 3 2 2 5" xfId="6137"/>
    <cellStyle name="常规 8 2 4 4" xfId="6138"/>
    <cellStyle name="常规 2 4 3 2 3 2 2" xfId="6139"/>
    <cellStyle name="常规 2 4 3 2 3 3" xfId="6140"/>
    <cellStyle name="常规 2 4 3 2 4 2" xfId="6141"/>
    <cellStyle name="常规 2 4 3 4" xfId="6142"/>
    <cellStyle name="常规 5 4 3 2 4 3" xfId="6143"/>
    <cellStyle name="常规 2 4 3 5" xfId="6144"/>
    <cellStyle name="常规 5 4 3 4 2 2 2" xfId="6145"/>
    <cellStyle name="常规 4 2 2 2 4 2 4 2" xfId="6146"/>
    <cellStyle name="常规 6 4 4 2 4 2" xfId="6147"/>
    <cellStyle name="常规 2 4 3 6" xfId="6148"/>
    <cellStyle name="常规 5 4 3 4 2 2 3" xfId="6149"/>
    <cellStyle name="常规 2 4 4" xfId="6150"/>
    <cellStyle name="常规 2 4 4 2" xfId="6151"/>
    <cellStyle name="常规 2 4 4 2 2 2 2" xfId="6152"/>
    <cellStyle name="常规 2 4 4 2 2 3" xfId="6153"/>
    <cellStyle name="常规 2 4 4 3" xfId="6154"/>
    <cellStyle name="常规 2 4 4 4" xfId="6155"/>
    <cellStyle name="常规 4 5 2 2 2 2 2 2 2" xfId="6156"/>
    <cellStyle name="常规 7 4 2 2 2 2 2 2" xfId="6157"/>
    <cellStyle name="常规 2 4 4 5" xfId="6158"/>
    <cellStyle name="常规 4 2 3 2 2 2 2 2 2 2" xfId="6159"/>
    <cellStyle name="常规 5 4 3 4 2 3 2" xfId="6160"/>
    <cellStyle name="常规 2 4 4 6" xfId="6161"/>
    <cellStyle name="常规 2 4 5" xfId="6162"/>
    <cellStyle name="常规 2 4 5 2" xfId="6163"/>
    <cellStyle name="常规 6 2 4 2 2 2 3" xfId="6164"/>
    <cellStyle name="常规 2 4 5 3" xfId="6165"/>
    <cellStyle name="常规 6 2 4 2 2 2 4" xfId="6166"/>
    <cellStyle name="常规 6 3 4 3 2 2 2" xfId="6167"/>
    <cellStyle name="常规 2 4 6" xfId="6168"/>
    <cellStyle name="常规 2 4 6 2" xfId="6169"/>
    <cellStyle name="常规 2 4 7" xfId="6170"/>
    <cellStyle name="常规 2 4 7 2" xfId="6171"/>
    <cellStyle name="常规 2 5" xfId="6172"/>
    <cellStyle name="常规 2 5 2" xfId="6173"/>
    <cellStyle name="常规 2 5 2 2" xfId="6174"/>
    <cellStyle name="常规 2 5 2 2 2" xfId="6175"/>
    <cellStyle name="常规 2 5 2 2 2 2 2" xfId="6176"/>
    <cellStyle name="常规 6 3 3 2 3 2 4 2" xfId="6177"/>
    <cellStyle name="常规 3 2 2 2 3 2 2 3" xfId="6178"/>
    <cellStyle name="常规 4 3 6 3 3" xfId="6179"/>
    <cellStyle name="常规 2 5 2 2 2 2 2 2" xfId="6180"/>
    <cellStyle name="常规 5 8 3 3" xfId="6181"/>
    <cellStyle name="常规 2 5 2 2 2 2 3" xfId="6182"/>
    <cellStyle name="常规 2 5 2 2 2 2 3 2" xfId="6183"/>
    <cellStyle name="常规 2 5 2 2 2 2 4" xfId="6184"/>
    <cellStyle name="常规 2 6 2 3 2 2 2" xfId="6185"/>
    <cellStyle name="常规 2 5 2 2 2 2 4 2" xfId="6186"/>
    <cellStyle name="常规 2 6 2 3 2 2 2 2" xfId="6187"/>
    <cellStyle name="常规 2 5 2 2 2 2 5" xfId="6188"/>
    <cellStyle name="常规 2 6 2 3 2 2 3" xfId="6189"/>
    <cellStyle name="常规 3 3 4 2 2 2 2 2" xfId="6190"/>
    <cellStyle name="常规 2 5 2 2 2 3" xfId="6191"/>
    <cellStyle name="常规 2 5 2 2 2 3 2" xfId="6192"/>
    <cellStyle name="常规 2 5 2 2 2 3 2 2" xfId="6193"/>
    <cellStyle name="常规 2 5 2 2 2 3 3" xfId="6194"/>
    <cellStyle name="常规 2 5 2 2 2 4" xfId="6195"/>
    <cellStyle name="常规 3 5 3 2 2 2" xfId="6196"/>
    <cellStyle name="常规 2 5 2 2 2 4 2" xfId="6197"/>
    <cellStyle name="常规 2 5 2 2 2 5" xfId="6198"/>
    <cellStyle name="常规 2 5 2 2 2 5 2" xfId="6199"/>
    <cellStyle name="常规 2 5 2 3" xfId="6200"/>
    <cellStyle name="常规 5 4 3 3 3 2" xfId="6201"/>
    <cellStyle name="常规 2 5 2 3 2" xfId="6202"/>
    <cellStyle name="常规 5 4 3 3 3 2 2" xfId="6203"/>
    <cellStyle name="常规 2 5 2 3 2 2" xfId="6204"/>
    <cellStyle name="常规 2 5 2 3 2 3" xfId="6205"/>
    <cellStyle name="常规 2 5 2 3 2 3 2" xfId="6206"/>
    <cellStyle name="常规 2 5 2 3 2 4 2" xfId="6207"/>
    <cellStyle name="常规 2 5 2 3 3" xfId="6208"/>
    <cellStyle name="常规 2 5 2 3 3 2" xfId="6209"/>
    <cellStyle name="常规 2 5 2 3 3 2 2" xfId="6210"/>
    <cellStyle name="常规 2 5 2 3 3 3" xfId="6211"/>
    <cellStyle name="常规 2 5 2 3 4" xfId="6212"/>
    <cellStyle name="常规 2 5 2 3 4 2" xfId="6213"/>
    <cellStyle name="常规 2 5 2 3 5" xfId="6214"/>
    <cellStyle name="常规 2 5 2 3 5 2" xfId="6215"/>
    <cellStyle name="常规 3 2 6" xfId="6216"/>
    <cellStyle name="常规 2 5 2 4" xfId="6217"/>
    <cellStyle name="常规 2 5 2 4 2" xfId="6218"/>
    <cellStyle name="常规 2 5 2 4 2 2" xfId="6219"/>
    <cellStyle name="常规 2 5 2 5" xfId="6220"/>
    <cellStyle name="常规 2 6 2 2 2" xfId="6221"/>
    <cellStyle name="常规 2 5 2 5 2" xfId="6222"/>
    <cellStyle name="常规 2 6 2 2 2 2" xfId="6223"/>
    <cellStyle name="常规 2 5 2 6" xfId="6224"/>
    <cellStyle name="常规 2 6 2 2 3" xfId="6225"/>
    <cellStyle name="常规 2 5 2 6 2" xfId="6226"/>
    <cellStyle name="常规 2 6 2 2 3 2" xfId="6227"/>
    <cellStyle name="常规 2 5 2 7" xfId="6228"/>
    <cellStyle name="常规 2 6 2 2 4" xfId="6229"/>
    <cellStyle name="常规 2 5 3 2" xfId="6230"/>
    <cellStyle name="常规 2 5 3 2 2" xfId="6231"/>
    <cellStyle name="常规 2 5 3 2 2 2" xfId="6232"/>
    <cellStyle name="常规 2 5 3 2 2 2 2" xfId="6233"/>
    <cellStyle name="常规 2 5 3 2 2 2 3" xfId="6234"/>
    <cellStyle name="常规 2 5 3 2 2 3" xfId="6235"/>
    <cellStyle name="常规 2 5 3 2 2 3 2" xfId="6236"/>
    <cellStyle name="常规 2 5 3 2 2 4" xfId="6237"/>
    <cellStyle name="常规 2 5 3 2 2 4 2" xfId="6238"/>
    <cellStyle name="常规 2 5 3 2 2 5" xfId="6239"/>
    <cellStyle name="常规 2 5 3 2 3" xfId="6240"/>
    <cellStyle name="常规 2 5 3 2 3 2" xfId="6241"/>
    <cellStyle name="常规 7 2 4 6" xfId="6242"/>
    <cellStyle name="常规 2 5 3 2 3 2 2" xfId="6243"/>
    <cellStyle name="常规 2 5 3 2 3 3" xfId="6244"/>
    <cellStyle name="常规 2 5 3 2 4 2" xfId="6245"/>
    <cellStyle name="千位_ 应交税金审定表" xfId="6246"/>
    <cellStyle name="常规 2 5 3 3" xfId="6247"/>
    <cellStyle name="常规 2 5 3 3 2" xfId="6248"/>
    <cellStyle name="常规 2 5 3 3 2 2" xfId="6249"/>
    <cellStyle name="常规 2 5 3 3 3" xfId="6250"/>
    <cellStyle name="常规 2 5 3 4" xfId="6251"/>
    <cellStyle name="常规 2 5 3 4 2" xfId="6252"/>
    <cellStyle name="常规 2 6 2 3 2" xfId="6253"/>
    <cellStyle name="常规 2 5 3 5" xfId="6254"/>
    <cellStyle name="常规 5 4 3 4 3 2 2" xfId="6255"/>
    <cellStyle name="常规 2 5 3 5 2" xfId="6256"/>
    <cellStyle name="常规 2 6 2 3 2 2" xfId="6257"/>
    <cellStyle name="常规 2 5 3 6" xfId="6258"/>
    <cellStyle name="常规 2 6 2 3 3" xfId="6259"/>
    <cellStyle name="常规 2 5 4" xfId="6260"/>
    <cellStyle name="常规 2 5 4 2" xfId="6261"/>
    <cellStyle name="常规 2 5 4 2 2" xfId="6262"/>
    <cellStyle name="常规 2 5 4 2 2 2" xfId="6263"/>
    <cellStyle name="常规 2 5 4 2 2 2 2" xfId="6264"/>
    <cellStyle name="常规 2 5 4 2 2 3" xfId="6265"/>
    <cellStyle name="常规 2 5 4 2 3 2" xfId="6266"/>
    <cellStyle name="常规 2 5 4 3" xfId="6267"/>
    <cellStyle name="常规 2 5 4 3 2" xfId="6268"/>
    <cellStyle name="常规 2 5 4 3 3" xfId="6269"/>
    <cellStyle name="常规 2 5 4 4" xfId="6270"/>
    <cellStyle name="常规 2 5 4 4 2" xfId="6271"/>
    <cellStyle name="常规 2 5 4 5" xfId="6272"/>
    <cellStyle name="常规 2 6 2 4 2" xfId="6273"/>
    <cellStyle name="常规 2 5 4 5 2" xfId="6274"/>
    <cellStyle name="常规 2 6 2 4 2 2" xfId="6275"/>
    <cellStyle name="常规 2 5 4 6" xfId="6276"/>
    <cellStyle name="烹拳 [0]_97MBO" xfId="6277"/>
    <cellStyle name="常规 2 6 2 4 3" xfId="6278"/>
    <cellStyle name="常规 2 5 5" xfId="6279"/>
    <cellStyle name="常规 2 5 5 2" xfId="6280"/>
    <cellStyle name="常规 2 5 5 2 2" xfId="6281"/>
    <cellStyle name="常规 2 5 5 3" xfId="6282"/>
    <cellStyle name="常规 2 5 6" xfId="6283"/>
    <cellStyle name="常规 2 5 7" xfId="6284"/>
    <cellStyle name="常规 2 5 7 2" xfId="6285"/>
    <cellStyle name="常规 2 6" xfId="6286"/>
    <cellStyle name="常规 2 6 2" xfId="6287"/>
    <cellStyle name="常规 2 6 2 2" xfId="6288"/>
    <cellStyle name="常规 2 6 2 2 2 2 2" xfId="6289"/>
    <cellStyle name="常规 2 6 2 2 2 2 2 2 2" xfId="6290"/>
    <cellStyle name="常规 2 6 2 2 2 2 2 3" xfId="6291"/>
    <cellStyle name="常规 2 6 2 2 2 2 3" xfId="6292"/>
    <cellStyle name="常规 2 6 2 2 2 2 3 2" xfId="6293"/>
    <cellStyle name="常规 2 6 2 2 2 2 4" xfId="6294"/>
    <cellStyle name="常规 2 6 2 2 2 2 4 2" xfId="6295"/>
    <cellStyle name="常规 2 6 2 2 2 2 5" xfId="6296"/>
    <cellStyle name="常规 7 2 3 2 3 2 2" xfId="6297"/>
    <cellStyle name="常规 2 6 2 2 2 3" xfId="6298"/>
    <cellStyle name="常规 2 6 2 2 2 3 2" xfId="6299"/>
    <cellStyle name="常规 2 6 2 2 2 3 3" xfId="6300"/>
    <cellStyle name="常规 2 6 2 2 2 4" xfId="6301"/>
    <cellStyle name="常规 3 6 3 2 2 2" xfId="6302"/>
    <cellStyle name="常规 2 6 2 2 2 4 2" xfId="6303"/>
    <cellStyle name="常规 2 6 2 2 2 5 2" xfId="6304"/>
    <cellStyle name="常规 5 2 6" xfId="6305"/>
    <cellStyle name="常规 2 6 2 2 2 6" xfId="6306"/>
    <cellStyle name="常规 4 6 4 2 2 2" xfId="6307"/>
    <cellStyle name="常规 2 6 2 2 3 2 2" xfId="6308"/>
    <cellStyle name="常规 2 6 2 2 3 3" xfId="6309"/>
    <cellStyle name="常规 2 6 2 2 4 2" xfId="6310"/>
    <cellStyle name="常规 2 6 2 2 5" xfId="6311"/>
    <cellStyle name="常规 2 6 2 3" xfId="6312"/>
    <cellStyle name="常规 5 4 3 4 3 2" xfId="6313"/>
    <cellStyle name="常规 2 6 2 3 2 3" xfId="6314"/>
    <cellStyle name="常规 2 6 2 3 2 3 2" xfId="6315"/>
    <cellStyle name="常规 2 6 2 3 2 4" xfId="6316"/>
    <cellStyle name="常规 2 6 2 3 2 4 2" xfId="6317"/>
    <cellStyle name="常规 2 6 2 3 3 2" xfId="6318"/>
    <cellStyle name="常规 2 6 2 3 3 3" xfId="6319"/>
    <cellStyle name="常规 2 6 2 3 4" xfId="6320"/>
    <cellStyle name="常规 2 6 2 3 4 2" xfId="6321"/>
    <cellStyle name="常规 2 6 2 3 5" xfId="6322"/>
    <cellStyle name="常规 2 6 2 3 5 2" xfId="6323"/>
    <cellStyle name="常规 2 6 2 4" xfId="6324"/>
    <cellStyle name="常规 2 6 2 5 2" xfId="6325"/>
    <cellStyle name="常规 2 6 3 2 2 2" xfId="6326"/>
    <cellStyle name="常规 2 6 2 6" xfId="6327"/>
    <cellStyle name="常规 2 6 3 2 3" xfId="6328"/>
    <cellStyle name="常规 2 6 2 6 2" xfId="6329"/>
    <cellStyle name="常规 2 6 3 2 3 2" xfId="6330"/>
    <cellStyle name="常规 2 6 2 7" xfId="6331"/>
    <cellStyle name="常规 2 6 3 2 4" xfId="6332"/>
    <cellStyle name="常规 2 6 3" xfId="6333"/>
    <cellStyle name="常规 2 6 3 2" xfId="6334"/>
    <cellStyle name="常规 2 6 3 2 2 2 2" xfId="6335"/>
    <cellStyle name="常规 2 6 3 2 2 2 3" xfId="6336"/>
    <cellStyle name="常规 2 6 3 2 2 3 2" xfId="6337"/>
    <cellStyle name="常规 2 6 3 2 2 4" xfId="6338"/>
    <cellStyle name="常规 2 6 3 2 2 5" xfId="6339"/>
    <cellStyle name="常规 2 6 3 2 3 3" xfId="6340"/>
    <cellStyle name="常规 2 6 3 2 4 2" xfId="6341"/>
    <cellStyle name="常规 2 6 3 3" xfId="6342"/>
    <cellStyle name="常规 2 6 3 3 2" xfId="6343"/>
    <cellStyle name="常规 2 6 3 5" xfId="6344"/>
    <cellStyle name="常规 2 6 3 3 2 2" xfId="6345"/>
    <cellStyle name="常规 2 6 3 5 2" xfId="6346"/>
    <cellStyle name="常规 2 6 3 4" xfId="6347"/>
    <cellStyle name="常规 2 6 3 4 2" xfId="6348"/>
    <cellStyle name="常规 2 6 4 5" xfId="6349"/>
    <cellStyle name="常规 2 6 4" xfId="6350"/>
    <cellStyle name="常规 2 6 4 2" xfId="6351"/>
    <cellStyle name="常规 2 6 4 2 2" xfId="6352"/>
    <cellStyle name="常规 2 7 2 5" xfId="6353"/>
    <cellStyle name="常规 2 6 4 2 2 2 2" xfId="6354"/>
    <cellStyle name="常规 2 6 4 2 2 3" xfId="6355"/>
    <cellStyle name="常规 2 6 4 2 3" xfId="6356"/>
    <cellStyle name="烹拳_97MBO" xfId="6357"/>
    <cellStyle name="常规 2 7 2 6" xfId="6358"/>
    <cellStyle name="常规 2 6 4 2 3 2" xfId="6359"/>
    <cellStyle name="常规 2 6 4 2 4" xfId="6360"/>
    <cellStyle name="常规 2 6 4 2 4 2" xfId="6361"/>
    <cellStyle name="常规 2 6 4 3" xfId="6362"/>
    <cellStyle name="常规 2 6 4 3 2" xfId="6363"/>
    <cellStyle name="常规 2 7 3 5" xfId="6364"/>
    <cellStyle name="常规 2 6 4 4" xfId="6365"/>
    <cellStyle name="常规 2 6 4 4 2" xfId="6366"/>
    <cellStyle name="常规 2 6 4 5 2" xfId="6367"/>
    <cellStyle name="常规 2 6 5" xfId="6368"/>
    <cellStyle name="常规 2 6 5 2" xfId="6369"/>
    <cellStyle name="常规 2 6 5 2 2" xfId="6370"/>
    <cellStyle name="常规 2 8 2 5" xfId="6371"/>
    <cellStyle name="常规 2 6 5 3" xfId="6372"/>
    <cellStyle name="常规 2 6 6" xfId="6373"/>
    <cellStyle name="常规 2 6 6 2" xfId="6374"/>
    <cellStyle name="常规 2 6 7" xfId="6375"/>
    <cellStyle name="常规 2 6 7 2" xfId="6376"/>
    <cellStyle name="常规 2 7" xfId="6377"/>
    <cellStyle name="常规 2 7 2" xfId="6378"/>
    <cellStyle name="常规 2 7 2 2" xfId="6379"/>
    <cellStyle name="常规 2 7 2 2 2" xfId="6380"/>
    <cellStyle name="常规 3 5 2 5" xfId="6381"/>
    <cellStyle name="常规 2 7 2 2 2 2" xfId="6382"/>
    <cellStyle name="常规 2 7 2 2 2 2 2" xfId="6383"/>
    <cellStyle name="常规 2 7 2 2 2 2 2 2" xfId="6384"/>
    <cellStyle name="常规 2 7 2 2 2 3" xfId="6385"/>
    <cellStyle name="常规 2 7 2 2 2 3 2" xfId="6386"/>
    <cellStyle name="常规 2 7 2 2 2 4" xfId="6387"/>
    <cellStyle name="常规 2 7 2 2 2 4 2" xfId="6388"/>
    <cellStyle name="常规 2 7 2 2 2 5" xfId="6389"/>
    <cellStyle name="常规 2 7 2 2 3" xfId="6390"/>
    <cellStyle name="常规 2 7 2 2 3 2" xfId="6391"/>
    <cellStyle name="常规 2 7 2 2 3 2 2" xfId="6392"/>
    <cellStyle name="常规 2 7 2 2 3 3" xfId="6393"/>
    <cellStyle name="常规 2 7 2 2 4" xfId="6394"/>
    <cellStyle name="常规 2 7 2 2 4 2" xfId="6395"/>
    <cellStyle name="常规 2 7 2 2 5" xfId="6396"/>
    <cellStyle name="常规 7 2 2 3 2 2" xfId="6397"/>
    <cellStyle name="常规 2 7 2 2 5 2" xfId="6398"/>
    <cellStyle name="常规 7 2 2 3 2 2 2" xfId="6399"/>
    <cellStyle name="常规 2 7 2 3" xfId="6400"/>
    <cellStyle name="常规 2 7 2 4" xfId="6401"/>
    <cellStyle name="常规 2 7 2 4 2" xfId="6402"/>
    <cellStyle name="常规 2 7 3" xfId="6403"/>
    <cellStyle name="常规 2 7 3 2" xfId="6404"/>
    <cellStyle name="常规 2 7 3 2 2" xfId="6405"/>
    <cellStyle name="常规 3 6 2 5" xfId="6406"/>
    <cellStyle name="常规 2 7 3 2 2 2" xfId="6407"/>
    <cellStyle name="常规 2 7 3 2 2 2 2" xfId="6408"/>
    <cellStyle name="常规 2 7 3 2 2 3" xfId="6409"/>
    <cellStyle name="常规 2 7 3 2 3" xfId="6410"/>
    <cellStyle name="常规 2 7 3 2 3 2" xfId="6411"/>
    <cellStyle name="常规 2 7 3 2 4" xfId="6412"/>
    <cellStyle name="常规 2 7 3 2 4 2" xfId="6413"/>
    <cellStyle name="常规 2 7 3 3" xfId="6414"/>
    <cellStyle name="常规 2 7 3 4" xfId="6415"/>
    <cellStyle name="常规 2 7 4" xfId="6416"/>
    <cellStyle name="常规 2 7 4 2" xfId="6417"/>
    <cellStyle name="常规 2 7 4 3" xfId="6418"/>
    <cellStyle name="常规 2 7 5" xfId="6419"/>
    <cellStyle name="常规 2 7 5 2" xfId="6420"/>
    <cellStyle name="常规 2 7 6" xfId="6421"/>
    <cellStyle name="常规 2 7 6 2" xfId="6422"/>
    <cellStyle name="常规 2 7 7" xfId="6423"/>
    <cellStyle name="常规 2 8" xfId="6424"/>
    <cellStyle name="常规 2 8 2 2" xfId="6425"/>
    <cellStyle name="常规 7 4 5" xfId="6426"/>
    <cellStyle name="常规 2 8 2 2 2" xfId="6427"/>
    <cellStyle name="常规 4 2 3 2 5" xfId="6428"/>
    <cellStyle name="常规 4 5 2 5" xfId="6429"/>
    <cellStyle name="常规 7 4 5 2" xfId="6430"/>
    <cellStyle name="常规 2 8 2 2 2 2" xfId="6431"/>
    <cellStyle name="常规 4 2 3 2 5 2" xfId="6432"/>
    <cellStyle name="常规 4 5 2 5 2" xfId="6433"/>
    <cellStyle name="常规 2 8 2 2 2 3" xfId="6434"/>
    <cellStyle name="常规 7 4 6" xfId="6435"/>
    <cellStyle name="常规 2 8 2 2 3" xfId="6436"/>
    <cellStyle name="常规 4 2 3 2 6" xfId="6437"/>
    <cellStyle name="常规 4 5 2 6" xfId="6438"/>
    <cellStyle name="常规 6 2 2 3 2 2" xfId="6439"/>
    <cellStyle name="常规 2 8 2 2 3 2" xfId="6440"/>
    <cellStyle name="常规 4 2 3 2 6 2" xfId="6441"/>
    <cellStyle name="常规 4 5 2 6 2" xfId="6442"/>
    <cellStyle name="常规 6 2 2 3 2 2 2" xfId="6443"/>
    <cellStyle name="常规 2 8 2 2 3 2 2" xfId="6444"/>
    <cellStyle name="常规 6 2 2 3 2 2 2 2" xfId="6445"/>
    <cellStyle name="常规 2 8 2 2 3 3" xfId="6446"/>
    <cellStyle name="常规 6 2 2 3 2 2 3" xfId="6447"/>
    <cellStyle name="常规 7 4 7" xfId="6448"/>
    <cellStyle name="常规 2 8 2 2 4" xfId="6449"/>
    <cellStyle name="常规 4 2 3 2 7" xfId="6450"/>
    <cellStyle name="常规 4 5 2 7" xfId="6451"/>
    <cellStyle name="常规 6 2 2 3 2 3" xfId="6452"/>
    <cellStyle name="常规 2 8 2 2 4 2" xfId="6453"/>
    <cellStyle name="常规 6 2 2 3 2 3 2" xfId="6454"/>
    <cellStyle name="常规 2 8 2 3" xfId="6455"/>
    <cellStyle name="常规 7 5 5" xfId="6456"/>
    <cellStyle name="常规 2 8 2 3 2" xfId="6457"/>
    <cellStyle name="常规 4 2 3 3 5" xfId="6458"/>
    <cellStyle name="常规 4 5 3 5" xfId="6459"/>
    <cellStyle name="常规 2 8 2 3 2 2" xfId="6460"/>
    <cellStyle name="常规 4 2 3 3 5 2" xfId="6461"/>
    <cellStyle name="常规 4 5 3 5 2" xfId="6462"/>
    <cellStyle name="常规 7 5 6" xfId="6463"/>
    <cellStyle name="常规 2 8 2 3 3" xfId="6464"/>
    <cellStyle name="常规 6 2 2 3 3 2" xfId="6465"/>
    <cellStyle name="常规 2 8 2 4" xfId="6466"/>
    <cellStyle name="常规 7 6 5" xfId="6467"/>
    <cellStyle name="常规 2 8 2 4 2" xfId="6468"/>
    <cellStyle name="常规 4 2 3 4 5" xfId="6469"/>
    <cellStyle name="常规 4 5 4 5" xfId="6470"/>
    <cellStyle name="常规 7 7 5" xfId="6471"/>
    <cellStyle name="常规 2 8 2 5 2" xfId="6472"/>
    <cellStyle name="常规 2 8 2 6" xfId="6473"/>
    <cellStyle name="常规 2 8 3" xfId="6474"/>
    <cellStyle name="常规 4 2 2 10" xfId="6475"/>
    <cellStyle name="常规 2 8 3 2" xfId="6476"/>
    <cellStyle name="常规 2 8 3 3" xfId="6477"/>
    <cellStyle name="常规 2 8 3 4" xfId="6478"/>
    <cellStyle name="常规 2 8 3 5" xfId="6479"/>
    <cellStyle name="常规 2 8 3 6" xfId="6480"/>
    <cellStyle name="常规 3 2 4 2 2 2 2 2" xfId="6481"/>
    <cellStyle name="常规 2 8 4" xfId="6482"/>
    <cellStyle name="常规 2 8 4 2" xfId="6483"/>
    <cellStyle name="常规 2 8 4 3" xfId="6484"/>
    <cellStyle name="常规 2 8 5" xfId="6485"/>
    <cellStyle name="常规 2 8 5 2" xfId="6486"/>
    <cellStyle name="常规 2 8 6" xfId="6487"/>
    <cellStyle name="常规 2 8 6 2" xfId="6488"/>
    <cellStyle name="常规 2 8 7" xfId="6489"/>
    <cellStyle name="常规 2 9" xfId="6490"/>
    <cellStyle name="常规 2 9 2" xfId="6491"/>
    <cellStyle name="常规 2 9 2 2" xfId="6492"/>
    <cellStyle name="常规 2 9 2 3" xfId="6493"/>
    <cellStyle name="常规 2 9 2 3 2 2" xfId="6494"/>
    <cellStyle name="常规 5 5 3 5 2" xfId="6495"/>
    <cellStyle name="常规 2 9 2 3 3" xfId="6496"/>
    <cellStyle name="常规 6 2 3 3 3 2" xfId="6497"/>
    <cellStyle name="常规 2 9 2 4" xfId="6498"/>
    <cellStyle name="常规 2 9 2 4 2" xfId="6499"/>
    <cellStyle name="常规 4 3 3 4 5" xfId="6500"/>
    <cellStyle name="常规 5 5 4 5" xfId="6501"/>
    <cellStyle name="常规 2 9 2 5" xfId="6502"/>
    <cellStyle name="常规 2 9 2 5 2" xfId="6503"/>
    <cellStyle name="常规 2 9 2 6" xfId="6504"/>
    <cellStyle name="常规 2 9 3" xfId="6505"/>
    <cellStyle name="常规 2 9 3 2" xfId="6506"/>
    <cellStyle name="常规 7 2 2 5" xfId="6507"/>
    <cellStyle name="常规 2 9 3 3" xfId="6508"/>
    <cellStyle name="常规 7 2 2 6" xfId="6509"/>
    <cellStyle name="常规 2 9 4 2" xfId="6510"/>
    <cellStyle name="常规 7 2 3 5" xfId="6511"/>
    <cellStyle name="常规 2 9 5" xfId="6512"/>
    <cellStyle name="常规 2 9 5 2" xfId="6513"/>
    <cellStyle name="常规 2 9 6" xfId="6514"/>
    <cellStyle name="常规 3" xfId="6515"/>
    <cellStyle name="常规 3 10" xfId="6516"/>
    <cellStyle name="常规 5 4 4 5 2" xfId="6517"/>
    <cellStyle name="常规 3 11" xfId="6518"/>
    <cellStyle name="常规 3 2 2" xfId="6519"/>
    <cellStyle name="常规 3 2 2 2" xfId="6520"/>
    <cellStyle name="常规 3 2 2 2 2 2" xfId="6521"/>
    <cellStyle name="常规 4 3 4 2 3 3 2" xfId="6522"/>
    <cellStyle name="常规 3 2 2 2 2 2 2" xfId="6523"/>
    <cellStyle name="常规 4 2 6 3" xfId="6524"/>
    <cellStyle name="常规 4 3 4 2 3 3 2 2" xfId="6525"/>
    <cellStyle name="常规 4 8 3" xfId="6526"/>
    <cellStyle name="常规 3 2 2 2 2 2 2 2" xfId="6527"/>
    <cellStyle name="常规 4 2 6 3 2" xfId="6528"/>
    <cellStyle name="常规 4 8 3 2" xfId="6529"/>
    <cellStyle name="常规 3 2 2 2 2 2 2 3" xfId="6530"/>
    <cellStyle name="常规 4 2 6 3 3" xfId="6531"/>
    <cellStyle name="常规 4 8 3 3" xfId="6532"/>
    <cellStyle name="常规 3 2 2 2 2 2 3" xfId="6533"/>
    <cellStyle name="常规 4 2 6 4" xfId="6534"/>
    <cellStyle name="常规 4 8 4" xfId="6535"/>
    <cellStyle name="常规 3 2 2 2 2 2 3 2" xfId="6536"/>
    <cellStyle name="常规 4 2 6 4 2" xfId="6537"/>
    <cellStyle name="常规 4 8 4 2" xfId="6538"/>
    <cellStyle name="常规 3 2 2 2 2 2 4" xfId="6539"/>
    <cellStyle name="常规 3 3 2 3 2 2 2" xfId="6540"/>
    <cellStyle name="常规 4 2 6 5" xfId="6541"/>
    <cellStyle name="常规 4 8 5" xfId="6542"/>
    <cellStyle name="常规 3 2 2 2 2 2 5" xfId="6543"/>
    <cellStyle name="常规 3 3 2 3 2 2 3" xfId="6544"/>
    <cellStyle name="常规 4 8 6" xfId="6545"/>
    <cellStyle name="常规 3 2 2 2 2 3" xfId="6546"/>
    <cellStyle name="常规 4 3 4 2 3 3 3" xfId="6547"/>
    <cellStyle name="常规 3 2 2 2 2 3 2" xfId="6548"/>
    <cellStyle name="常规 4 9 3" xfId="6549"/>
    <cellStyle name="常规 9 2 2 5" xfId="6550"/>
    <cellStyle name="常规 3 2 2 2 2 3 2 2" xfId="6551"/>
    <cellStyle name="常规 4 9 3 2" xfId="6552"/>
    <cellStyle name="常规 9 2 2 6" xfId="6553"/>
    <cellStyle name="常规 3 2 2 2 2 3 2 3" xfId="6554"/>
    <cellStyle name="常规 4 9 3 3" xfId="6555"/>
    <cellStyle name="常规 3 2 2 2 2 3 2 4" xfId="6556"/>
    <cellStyle name="常规 3 2 2 2 2 3 3" xfId="6557"/>
    <cellStyle name="常规 4 9 4" xfId="6558"/>
    <cellStyle name="常规 9 2 3 5" xfId="6559"/>
    <cellStyle name="常规 3 2 2 2 2 3 3 2" xfId="6560"/>
    <cellStyle name="常规 4 9 4 2" xfId="6561"/>
    <cellStyle name="常规 7 4 2 2" xfId="6562"/>
    <cellStyle name="常规 3 2 2 2 2 4" xfId="6563"/>
    <cellStyle name="常规 4 2 3 2 2 2" xfId="6564"/>
    <cellStyle name="常规 4 5 2 2 2" xfId="6565"/>
    <cellStyle name="常规 7 4 2 2 2" xfId="6566"/>
    <cellStyle name="常规 3 2 2 2 2 4 2" xfId="6567"/>
    <cellStyle name="常规 4 2 3 2 2 2 2" xfId="6568"/>
    <cellStyle name="常规 4 5 2 2 2 2" xfId="6569"/>
    <cellStyle name="常规 7 4 2 3" xfId="6570"/>
    <cellStyle name="常规 3 2 2 2 2 5" xfId="6571"/>
    <cellStyle name="常规 4 2 3 2 2 3" xfId="6572"/>
    <cellStyle name="常规 4 5 2 2 3" xfId="6573"/>
    <cellStyle name="常规 4 5 2 2 4" xfId="6574"/>
    <cellStyle name="常规 7 4 2 4" xfId="6575"/>
    <cellStyle name="常规 3 2 2 2 2 6" xfId="6576"/>
    <cellStyle name="常规 4 2 3 2 2 4" xfId="6577"/>
    <cellStyle name="常规 5 2 4 2 2 2" xfId="6578"/>
    <cellStyle name="常规 3 2 2 2 3" xfId="6579"/>
    <cellStyle name="常规 4 3 4 2 3 4" xfId="6580"/>
    <cellStyle name="常规 3 2 2 2 3 2" xfId="6581"/>
    <cellStyle name="常规 4 3 4 2 3 4 2" xfId="6582"/>
    <cellStyle name="常规 3 2 2 2 3 2 2" xfId="6583"/>
    <cellStyle name="常规 4 3 6 3" xfId="6584"/>
    <cellStyle name="常规 5 8 3" xfId="6585"/>
    <cellStyle name="常规 3 2 2 2 3 2 2 2" xfId="6586"/>
    <cellStyle name="常规 4 3 6 3 2" xfId="6587"/>
    <cellStyle name="常规 5 8 3 2" xfId="6588"/>
    <cellStyle name="常规 3 2 2 2 3 2 3" xfId="6589"/>
    <cellStyle name="常规 4 3 6 4" xfId="6590"/>
    <cellStyle name="常规 5 8 4" xfId="6591"/>
    <cellStyle name="常规 3 2 2 2 3 2 3 2" xfId="6592"/>
    <cellStyle name="常规 4 3 6 4 2" xfId="6593"/>
    <cellStyle name="常规 5 8 4 2" xfId="6594"/>
    <cellStyle name="常规 3 2 2 2 3 2 4" xfId="6595"/>
    <cellStyle name="常规 4 3 6 5" xfId="6596"/>
    <cellStyle name="常规 5 8 5" xfId="6597"/>
    <cellStyle name="常规 3 2 2 2 3 2 5" xfId="6598"/>
    <cellStyle name="常规 4 3 6 6" xfId="6599"/>
    <cellStyle name="常规 3 2 2 2 3 3" xfId="6600"/>
    <cellStyle name="常规 3 2 2 2 3 3 2" xfId="6601"/>
    <cellStyle name="常规 4 3 7 3" xfId="6602"/>
    <cellStyle name="常规 7 4 3 2" xfId="6603"/>
    <cellStyle name="常规 3 2 2 2 3 4" xfId="6604"/>
    <cellStyle name="常规 4 2 3 2 3 2" xfId="6605"/>
    <cellStyle name="常规 4 5 2 3 2" xfId="6606"/>
    <cellStyle name="常规 7 4 3 3" xfId="6607"/>
    <cellStyle name="常规 3 2 2 2 3 5" xfId="6608"/>
    <cellStyle name="常规 4 2 3 2 3 3" xfId="6609"/>
    <cellStyle name="常规 4 5 2 3 3" xfId="6610"/>
    <cellStyle name="常规 4 10 2 2" xfId="6611"/>
    <cellStyle name="常规 3 2 2 2 4" xfId="6612"/>
    <cellStyle name="常规 4 3 4 2 3 5" xfId="6613"/>
    <cellStyle name="常规 3 2 2 2 4 2 2 2" xfId="6614"/>
    <cellStyle name="常规 4 2 2 6 3 2" xfId="6615"/>
    <cellStyle name="常规 6 8 3 2" xfId="6616"/>
    <cellStyle name="常规 3 2 2 2 4 2 3" xfId="6617"/>
    <cellStyle name="常规 4 2 2 6 4" xfId="6618"/>
    <cellStyle name="常规 6 8 4" xfId="6619"/>
    <cellStyle name="常规 3 2 2 2 4 2 4" xfId="6620"/>
    <cellStyle name="常规 4 2 2 6 5" xfId="6621"/>
    <cellStyle name="常规 6 8 5" xfId="6622"/>
    <cellStyle name="常规 3 2 2 2 4 3 2" xfId="6623"/>
    <cellStyle name="常规 4 2 2 7 3" xfId="6624"/>
    <cellStyle name="常规 6 9 3" xfId="6625"/>
    <cellStyle name="常规 7 4 4 2" xfId="6626"/>
    <cellStyle name="常规 3 2 2 2 4 4" xfId="6627"/>
    <cellStyle name="常规 4 2 3 2 4 2" xfId="6628"/>
    <cellStyle name="常规 4 5 2 4 2" xfId="6629"/>
    <cellStyle name="常规 7 4 4 3" xfId="6630"/>
    <cellStyle name="常规 3 2 2 2 4 5" xfId="6631"/>
    <cellStyle name="常规 4 10 2 3" xfId="6632"/>
    <cellStyle name="常规 3 2 2 2 5" xfId="6633"/>
    <cellStyle name="常规 4 3 4 2 3 6" xfId="6634"/>
    <cellStyle name="常规 6 3 6 2 3 2" xfId="6635"/>
    <cellStyle name="常规 3 2 2 2 5 2" xfId="6636"/>
    <cellStyle name="常规 4 10 2 3 2" xfId="6637"/>
    <cellStyle name="常规 3 2 2 2 6" xfId="6638"/>
    <cellStyle name="常规 4 10 2 4" xfId="6639"/>
    <cellStyle name="常规 3 2 2 2 7" xfId="6640"/>
    <cellStyle name="常规 3 2 2 3 2 2 2 2" xfId="6641"/>
    <cellStyle name="常规 9 5 2 4" xfId="6642"/>
    <cellStyle name="常规 3 2 2 3 2 2 2 2 2" xfId="6643"/>
    <cellStyle name="常规 4 7 3 2 4" xfId="6644"/>
    <cellStyle name="常规 9 5 2 4 2" xfId="6645"/>
    <cellStyle name="常规 8 2 4" xfId="6646"/>
    <cellStyle name="常规 3 2 2 3 2 2 2 2 2 2" xfId="6647"/>
    <cellStyle name="常规 4 7 3 2 4 2" xfId="6648"/>
    <cellStyle name="常规 3 2 2 3 2 2 2 2 3" xfId="6649"/>
    <cellStyle name="常规 3 2 2 3 2 2 2 3" xfId="6650"/>
    <cellStyle name="常规 3 2 2 3 2 3 2 3" xfId="6651"/>
    <cellStyle name="常规 3 2 2 3 2 3 2 4" xfId="6652"/>
    <cellStyle name="常规 3 2 2 3 3 2 2 2" xfId="6653"/>
    <cellStyle name="常规 3 2 2 3 3 2 2 2 2" xfId="6654"/>
    <cellStyle name="常规 4 3 5 3 2 4" xfId="6655"/>
    <cellStyle name="常规 7 5 3 3" xfId="6656"/>
    <cellStyle name="常规 3 2 2 3 3 5" xfId="6657"/>
    <cellStyle name="常规 4 2 3 3 3 3" xfId="6658"/>
    <cellStyle name="常规 4 5 3 3 3" xfId="6659"/>
    <cellStyle name="常规 3 2 2 3 4 2 2" xfId="6660"/>
    <cellStyle name="常规 5 4 6 3" xfId="6661"/>
    <cellStyle name="常规 3 2 2 3 4 2 2 2" xfId="6662"/>
    <cellStyle name="常规 5 4 6 3 2" xfId="6663"/>
    <cellStyle name="常规 3 2 2 3 4 2 3" xfId="6664"/>
    <cellStyle name="常规 5 4 6 4" xfId="6665"/>
    <cellStyle name="常规 6 3 2 2 2 2 2" xfId="6666"/>
    <cellStyle name="常规 3 2 2 3 4 2 4" xfId="6667"/>
    <cellStyle name="常规 5 4 6 5" xfId="6668"/>
    <cellStyle name="常规 6 3 2 2 2 2 3" xfId="6669"/>
    <cellStyle name="常规 3 2 2 3 4 3 2" xfId="6670"/>
    <cellStyle name="常规 5 4 7 3" xfId="6671"/>
    <cellStyle name="常规 7 5 4 2" xfId="6672"/>
    <cellStyle name="常规 3 2 2 3 4 4" xfId="6673"/>
    <cellStyle name="常规 3 2 2 3 4 5" xfId="6674"/>
    <cellStyle name="常规 3 2 2 3 7" xfId="6675"/>
    <cellStyle name="常规 3 2 2 4 3 2 2" xfId="6676"/>
    <cellStyle name="常规 6 3 6 3" xfId="6677"/>
    <cellStyle name="常规 3 2 2 4 3 2 2 2" xfId="6678"/>
    <cellStyle name="常规 6 3 6 3 2" xfId="6679"/>
    <cellStyle name="常规 3 2 2 4 3 2 3" xfId="6680"/>
    <cellStyle name="常规 6 3 6 4" xfId="6681"/>
    <cellStyle name="常规 3 2 2 4 3 2 4" xfId="6682"/>
    <cellStyle name="常规 6 3 6 5" xfId="6683"/>
    <cellStyle name="常规 3 2 2 4 3 3" xfId="6684"/>
    <cellStyle name="常规 3 2 2 4 3 3 2" xfId="6685"/>
    <cellStyle name="常规 7 6 3 2" xfId="6686"/>
    <cellStyle name="常规 3 2 2 4 3 4" xfId="6687"/>
    <cellStyle name="常规 4 2 3 4 3 2" xfId="6688"/>
    <cellStyle name="常规 4 5 4 3 2" xfId="6689"/>
    <cellStyle name="常规 7 6 3 3" xfId="6690"/>
    <cellStyle name="常规 3 2 2 4 3 5" xfId="6691"/>
    <cellStyle name="常规 3 2 2 4 4 2" xfId="6692"/>
    <cellStyle name="常规 3 2 2 4 5" xfId="6693"/>
    <cellStyle name="常规 3 2 2 4 6" xfId="6694"/>
    <cellStyle name="常规 3 2 2 5" xfId="6695"/>
    <cellStyle name="常规 3 2 2 5 2" xfId="6696"/>
    <cellStyle name="常规 6 2 3 4 2 2 3" xfId="6697"/>
    <cellStyle name="常规 3 2 2 5 2 2" xfId="6698"/>
    <cellStyle name="常规 7 2 6 3" xfId="6699"/>
    <cellStyle name="常规 3 2 2 5 2 2 2" xfId="6700"/>
    <cellStyle name="常规 7 2 6 3 2" xfId="6701"/>
    <cellStyle name="常规 3 2 2 5 2 2 2 2" xfId="6702"/>
    <cellStyle name="常规 7 2 6 4" xfId="6703"/>
    <cellStyle name="常规 3 2 2 5 2 2 3" xfId="6704"/>
    <cellStyle name="常规 7 2 6 5" xfId="6705"/>
    <cellStyle name="常规 3 2 2 5 2 2 4" xfId="6706"/>
    <cellStyle name="常规 3 2 2 5 2 3" xfId="6707"/>
    <cellStyle name="常规 3 2 2 5 2 3 2" xfId="6708"/>
    <cellStyle name="常规 7 7 2 3" xfId="6709"/>
    <cellStyle name="常规 3 2 2 5 2 5" xfId="6710"/>
    <cellStyle name="常规 3 2 2 5 3 2" xfId="6711"/>
    <cellStyle name="常规 3 2 2 5 4" xfId="6712"/>
    <cellStyle name="常规 3 2 2 5 5" xfId="6713"/>
    <cellStyle name="常规 3 2 2 6" xfId="6714"/>
    <cellStyle name="常规 3 2 2 6 2" xfId="6715"/>
    <cellStyle name="常规 3 2 2 6 2 2" xfId="6716"/>
    <cellStyle name="常规 3 2 2 6 2 2 2" xfId="6717"/>
    <cellStyle name="常规 3 2 2 6 2 3" xfId="6718"/>
    <cellStyle name="常规 7 8 2 2" xfId="6719"/>
    <cellStyle name="常规 3 2 2 6 2 4" xfId="6720"/>
    <cellStyle name="常规 3 2 2 6 3 2" xfId="6721"/>
    <cellStyle name="常规 3 2 2 6 4" xfId="6722"/>
    <cellStyle name="常规 3 2 2 6 5" xfId="6723"/>
    <cellStyle name="常规 3 2 3 2" xfId="6724"/>
    <cellStyle name="常规 3 2 3 2 3" xfId="6725"/>
    <cellStyle name="常规 3 2 3 2 4" xfId="6726"/>
    <cellStyle name="常规 3 2 3 2 5" xfId="6727"/>
    <cellStyle name="常规 3 2 3 2 5 2" xfId="6728"/>
    <cellStyle name="常规 3 2 3 2 6" xfId="6729"/>
    <cellStyle name="常规 3 2 3 2 6 2" xfId="6730"/>
    <cellStyle name="常规 3 2 3 3 2 3 2 2" xfId="6731"/>
    <cellStyle name="常规 8 5 2 3 2" xfId="6732"/>
    <cellStyle name="常规 3 2 3 3 2 5 2" xfId="6733"/>
    <cellStyle name="常规 4 2 4 3 2 3 2" xfId="6734"/>
    <cellStyle name="常规 4 6 3 2 3 2" xfId="6735"/>
    <cellStyle name="常规 3 2 3 3 5" xfId="6736"/>
    <cellStyle name="常规 3 2 3 3 5 2" xfId="6737"/>
    <cellStyle name="常规 3 2 3 4" xfId="6738"/>
    <cellStyle name="常规 3 2 3 4 3" xfId="6739"/>
    <cellStyle name="常规 7 2 2 6 2 4" xfId="6740"/>
    <cellStyle name="常规 3 2 3 4 4" xfId="6741"/>
    <cellStyle name="常规 3 2 3 4 5" xfId="6742"/>
    <cellStyle name="常规 3 2 3 4 6" xfId="6743"/>
    <cellStyle name="常规 3 2 3 5" xfId="6744"/>
    <cellStyle name="常规 3 2 3 5 2" xfId="6745"/>
    <cellStyle name="常规 3 2 3 6" xfId="6746"/>
    <cellStyle name="常规 3 2 4" xfId="6747"/>
    <cellStyle name="常规 3 2 4 2" xfId="6748"/>
    <cellStyle name="常规 3 2 4 2 2" xfId="6749"/>
    <cellStyle name="常规 3 2 4 2 2 2 3" xfId="6750"/>
    <cellStyle name="常规 9 4 2 3" xfId="6751"/>
    <cellStyle name="常规 3 2 4 2 2 5" xfId="6752"/>
    <cellStyle name="常规 4 2 5 2 2 3" xfId="6753"/>
    <cellStyle name="常规 4 7 2 2 3" xfId="6754"/>
    <cellStyle name="常规 8 2 2 2 2 2 4" xfId="6755"/>
    <cellStyle name="常规 3 2 4 3 2" xfId="6756"/>
    <cellStyle name="常规 3 2 4 3 3 2" xfId="6757"/>
    <cellStyle name="常规 3 2 4 4" xfId="6758"/>
    <cellStyle name="常规 3 2 4 4 2" xfId="6759"/>
    <cellStyle name="常规 3 2 4 5" xfId="6760"/>
    <cellStyle name="常规 3 2 4 6" xfId="6761"/>
    <cellStyle name="常规 3 2 5" xfId="6762"/>
    <cellStyle name="常规 3 2 5 2" xfId="6763"/>
    <cellStyle name="常规 3 2 5 2 2" xfId="6764"/>
    <cellStyle name="常规 3 2 5 2 3" xfId="6765"/>
    <cellStyle name="常规 3 2 5 2 3 2" xfId="6766"/>
    <cellStyle name="常规 6 2 3 3 3" xfId="6767"/>
    <cellStyle name="常规 3 2 5 3" xfId="6768"/>
    <cellStyle name="常规 3 2 5 4" xfId="6769"/>
    <cellStyle name="常规 3 2 6 2" xfId="6770"/>
    <cellStyle name="常规 3 2 6 2 2" xfId="6771"/>
    <cellStyle name="常规 3 2 6 2 3" xfId="6772"/>
    <cellStyle name="常规 3 2 6 3" xfId="6773"/>
    <cellStyle name="常规 4 3 4 2 2 3 2 2" xfId="6774"/>
    <cellStyle name="常规 5 6 2 2 3 2 2" xfId="6775"/>
    <cellStyle name="常规 3 2 6 3 2" xfId="6776"/>
    <cellStyle name="常规 5 4 2 2 2 2 2 2 3" xfId="6777"/>
    <cellStyle name="常规 3 2 6 4" xfId="6778"/>
    <cellStyle name="常规 3 2 6 5" xfId="6779"/>
    <cellStyle name="常规 3 3 2 2 2 2 2" xfId="6780"/>
    <cellStyle name="常规 4 3 5 2 3 3 2 2" xfId="6781"/>
    <cellStyle name="常规 3 2 7" xfId="6782"/>
    <cellStyle name="常规 3 2 7 2" xfId="6783"/>
    <cellStyle name="常规 3 2 8" xfId="6784"/>
    <cellStyle name="常规 3 3" xfId="6785"/>
    <cellStyle name="常规 3 3 2" xfId="6786"/>
    <cellStyle name="常规 3 3 2 2" xfId="6787"/>
    <cellStyle name="常规 3 3 2 2 2" xfId="6788"/>
    <cellStyle name="常规 4 3 5 2 3 3" xfId="6789"/>
    <cellStyle name="常规 5 7 2 3 3" xfId="6790"/>
    <cellStyle name="常规 3 3 2 2 2 2" xfId="6791"/>
    <cellStyle name="常规 4 3 5 2 3 3 2" xfId="6792"/>
    <cellStyle name="常规 3 3 2 2 2 2 3" xfId="6793"/>
    <cellStyle name="常规 3 3 2 2 2 2 4" xfId="6794"/>
    <cellStyle name="常规 3 4 2 3 2 2 2" xfId="6795"/>
    <cellStyle name="常规 3 3 2 2 2 2 5" xfId="6796"/>
    <cellStyle name="常规 3 4 2 2 2 2 2 2" xfId="6797"/>
    <cellStyle name="常规 3 3 2 2 2 3" xfId="6798"/>
    <cellStyle name="常规 4 3 5 2 3 3 3" xfId="6799"/>
    <cellStyle name="常规 3 3 2 2 2 3 2" xfId="6800"/>
    <cellStyle name="常规 3 3 2 2 2 4" xfId="6801"/>
    <cellStyle name="常规 4 3 3 2 2 2" xfId="6802"/>
    <cellStyle name="常规 5 5 2 2 2" xfId="6803"/>
    <cellStyle name="常规 3 3 2 2 2 5" xfId="6804"/>
    <cellStyle name="常规 4 3 3 2 2 3" xfId="6805"/>
    <cellStyle name="常规 5 5 2 2 3" xfId="6806"/>
    <cellStyle name="常规 3 3 2 2 3" xfId="6807"/>
    <cellStyle name="常规 4 3 5 2 3 4" xfId="6808"/>
    <cellStyle name="常规 3 3 2 2 3 2" xfId="6809"/>
    <cellStyle name="常规 4 3 5 2 3 4 2" xfId="6810"/>
    <cellStyle name="常规 3 3 2 2 3 2 2" xfId="6811"/>
    <cellStyle name="常规 3 3 6 5" xfId="6812"/>
    <cellStyle name="常规 3 3 2 2 3 2 3" xfId="6813"/>
    <cellStyle name="常规 3 3 2 2 3 2 4" xfId="6814"/>
    <cellStyle name="常规 3 3 2 2 3 3" xfId="6815"/>
    <cellStyle name="常规 3 3 2 2 3 3 2" xfId="6816"/>
    <cellStyle name="常规 3 3 2 2 3 4" xfId="6817"/>
    <cellStyle name="常规 4 3 3 2 3 2" xfId="6818"/>
    <cellStyle name="常规 5 5 2 3 2" xfId="6819"/>
    <cellStyle name="常规 3 3 2 2 3 5" xfId="6820"/>
    <cellStyle name="常规 4 3 3 2 3 3" xfId="6821"/>
    <cellStyle name="常规 5 5 2 3 3" xfId="6822"/>
    <cellStyle name="常规 3 3 2 2 4" xfId="6823"/>
    <cellStyle name="常规 4 3 5 2 3 5" xfId="6824"/>
    <cellStyle name="常规 3 3 2 2 4 2" xfId="6825"/>
    <cellStyle name="常规 4 3 5 2 3 5 2" xfId="6826"/>
    <cellStyle name="常规 3 3 2 2 5" xfId="6827"/>
    <cellStyle name="常规 4 3 5 2 3 6" xfId="6828"/>
    <cellStyle name="常规 3 3 2 3" xfId="6829"/>
    <cellStyle name="常规 3 3 2 3 2 2 4" xfId="6830"/>
    <cellStyle name="常规 3 3 2 3 5" xfId="6831"/>
    <cellStyle name="常规 3 3 2 4" xfId="6832"/>
    <cellStyle name="常规 3 3 2 4 2 2" xfId="6833"/>
    <cellStyle name="常规 3 3 2 4 3 2" xfId="6834"/>
    <cellStyle name="常规 3 3 2 4 4" xfId="6835"/>
    <cellStyle name="常规 3 3 2 4 5" xfId="6836"/>
    <cellStyle name="常规 3 3 2 5" xfId="6837"/>
    <cellStyle name="常规 3 3 2 5 2" xfId="6838"/>
    <cellStyle name="常规 3 3 2 6" xfId="6839"/>
    <cellStyle name="常规 3 3 2 7" xfId="6840"/>
    <cellStyle name="常规 3 3 3" xfId="6841"/>
    <cellStyle name="常规 3 3 3 2" xfId="6842"/>
    <cellStyle name="常规 3 3 3 2 2" xfId="6843"/>
    <cellStyle name="常规 4 3 5 3 3 3" xfId="6844"/>
    <cellStyle name="常规 3 3 3 2 3" xfId="6845"/>
    <cellStyle name="常规 3 3 3 2 4" xfId="6846"/>
    <cellStyle name="常规 3 3 3 2 5" xfId="6847"/>
    <cellStyle name="常规 3 3 3 3" xfId="6848"/>
    <cellStyle name="常规 3 3 3 3 2" xfId="6849"/>
    <cellStyle name="常规 3 3 3 4" xfId="6850"/>
    <cellStyle name="常规 3 3 3 4 3" xfId="6851"/>
    <cellStyle name="常规 3 3 3 4 5" xfId="6852"/>
    <cellStyle name="常规 3 3 3 5" xfId="6853"/>
    <cellStyle name="常规 3 3 3 5 2" xfId="6854"/>
    <cellStyle name="常规 3 3 3 6" xfId="6855"/>
    <cellStyle name="常规 3 3 3 7" xfId="6856"/>
    <cellStyle name="常规 3 3 4" xfId="6857"/>
    <cellStyle name="常规 3 3 4 2" xfId="6858"/>
    <cellStyle name="常规 3 3 4 2 2" xfId="6859"/>
    <cellStyle name="常规 4 3 5 4 3 3" xfId="6860"/>
    <cellStyle name="常规 3 3 4 2 2 2 3" xfId="6861"/>
    <cellStyle name="常规 3 3 4 2 2 2 4" xfId="6862"/>
    <cellStyle name="常规 3 3 4 2 2 5" xfId="6863"/>
    <cellStyle name="常规 4 3 5 2 2 3" xfId="6864"/>
    <cellStyle name="常规 5 7 2 2 3" xfId="6865"/>
    <cellStyle name="常规 3 3 4 3" xfId="6866"/>
    <cellStyle name="常规 3 3 4 3 2" xfId="6867"/>
    <cellStyle name="常规 3 3 4 3 3 2" xfId="6868"/>
    <cellStyle name="常规 6 3 3 2 2 2 2 2 2 2" xfId="6869"/>
    <cellStyle name="常规 3 3 4 4" xfId="6870"/>
    <cellStyle name="常规 3 3 4 4 2" xfId="6871"/>
    <cellStyle name="常规 3 3 4 5" xfId="6872"/>
    <cellStyle name="常规 3 3 4 6" xfId="6873"/>
    <cellStyle name="常规 3 3 5" xfId="6874"/>
    <cellStyle name="常规 3 3 5 2" xfId="6875"/>
    <cellStyle name="常规 3 3 5 2 2" xfId="6876"/>
    <cellStyle name="常规 3 3 5 2 3" xfId="6877"/>
    <cellStyle name="常规 3 3 5 3" xfId="6878"/>
    <cellStyle name="常规 3 3 5 3 2" xfId="6879"/>
    <cellStyle name="常规 3 3 5 4" xfId="6880"/>
    <cellStyle name="常规 3 3 5 5" xfId="6881"/>
    <cellStyle name="常规 3 3 6" xfId="6882"/>
    <cellStyle name="常规 3 3 6 2" xfId="6883"/>
    <cellStyle name="常规 3 3 6 2 2" xfId="6884"/>
    <cellStyle name="常规 3 3 6 2 3" xfId="6885"/>
    <cellStyle name="常规 3 3 6 3" xfId="6886"/>
    <cellStyle name="常规 3 3 6 3 2" xfId="6887"/>
    <cellStyle name="常规 3 3 6 4" xfId="6888"/>
    <cellStyle name="常规 3 3 7" xfId="6889"/>
    <cellStyle name="常规 3 3 7 2" xfId="6890"/>
    <cellStyle name="常规 3 4" xfId="6891"/>
    <cellStyle name="常规 3 4 2" xfId="6892"/>
    <cellStyle name="常规 3 4 2 2" xfId="6893"/>
    <cellStyle name="常规 4 2 2 3 2 3 3" xfId="6894"/>
    <cellStyle name="常规 6 5 2 3 3" xfId="6895"/>
    <cellStyle name="常规 3 4 2 2 2" xfId="6896"/>
    <cellStyle name="常规 4 2 2 3 2 3 3 2" xfId="6897"/>
    <cellStyle name="常规 3 4 2 2 2 2" xfId="6898"/>
    <cellStyle name="常规 4 2 2 3 2 3 3 2 2" xfId="6899"/>
    <cellStyle name="常规 3 4 2 2 2 2 2" xfId="6900"/>
    <cellStyle name="常规 3 4 2 2 2 2 3" xfId="6901"/>
    <cellStyle name="常规 4 3 5 2 2 2 2 4 2" xfId="6902"/>
    <cellStyle name="常规 3 4 2 2 2 2 4" xfId="6903"/>
    <cellStyle name="常规 3 4 2 2 2 3" xfId="6904"/>
    <cellStyle name="常规 3 4 2 2 2 3 2" xfId="6905"/>
    <cellStyle name="常规 3 4 2 2 3" xfId="6906"/>
    <cellStyle name="常规 4 2 2 3 2 3 3 3" xfId="6907"/>
    <cellStyle name="常规 3 4 2 2 3 2" xfId="6908"/>
    <cellStyle name="常规 3 4 2 2 5" xfId="6909"/>
    <cellStyle name="常规 3 4 2 3 2 2" xfId="6910"/>
    <cellStyle name="常规 5 4 3 2 2 2 2 4" xfId="6911"/>
    <cellStyle name="常规 5 4 4 2 3 2 2 2" xfId="6912"/>
    <cellStyle name="常规 3 4 2 3 3" xfId="6913"/>
    <cellStyle name="常规 5 4 4 2 3 2 3" xfId="6914"/>
    <cellStyle name="常规 3 4 2 3 3 2" xfId="6915"/>
    <cellStyle name="常规 3 4 2 3 4" xfId="6916"/>
    <cellStyle name="常规 5 4 4 2 3 2 4" xfId="6917"/>
    <cellStyle name="常规 3 4 2 3 5" xfId="6918"/>
    <cellStyle name="常规 3 4 2 4" xfId="6919"/>
    <cellStyle name="常规 4 2 2 3 2 3 5" xfId="6920"/>
    <cellStyle name="常规 5 4 4 2 3 3" xfId="6921"/>
    <cellStyle name="常规 3 4 2 4 2" xfId="6922"/>
    <cellStyle name="常规 5 4 4 2 3 3 2" xfId="6923"/>
    <cellStyle name="常规 3 4 2 5" xfId="6924"/>
    <cellStyle name="常规 4 2 2 3 2 3 6" xfId="6925"/>
    <cellStyle name="常规 5 4 4 2 3 4" xfId="6926"/>
    <cellStyle name="常规 3 4 2 6" xfId="6927"/>
    <cellStyle name="常规 5 4 4 2 3 5" xfId="6928"/>
    <cellStyle name="常规 3 4 3" xfId="6929"/>
    <cellStyle name="常规 3 4 3 2" xfId="6930"/>
    <cellStyle name="常规 4 2 2 3 2 4 3" xfId="6931"/>
    <cellStyle name="常规 3 4 3 2 2" xfId="6932"/>
    <cellStyle name="常规 3 4 3 2 3" xfId="6933"/>
    <cellStyle name="常规 3 4 3 2 3 2" xfId="6934"/>
    <cellStyle name="常规 3 4 3 2 4" xfId="6935"/>
    <cellStyle name="常规 3 4 3 2 5" xfId="6936"/>
    <cellStyle name="常规 3 4 4" xfId="6937"/>
    <cellStyle name="常规 3 4 4 2" xfId="6938"/>
    <cellStyle name="常规 3 4 4 2 2" xfId="6939"/>
    <cellStyle name="常规 3 4 4 5" xfId="6940"/>
    <cellStyle name="常规 3 5" xfId="6941"/>
    <cellStyle name="常规 3 5 2" xfId="6942"/>
    <cellStyle name="常规 3 5 2 2" xfId="6943"/>
    <cellStyle name="常规 3 5 2 2 2" xfId="6944"/>
    <cellStyle name="常规 3 5 2 2 2 2" xfId="6945"/>
    <cellStyle name="常规 3 5 2 2 2 2 2" xfId="6946"/>
    <cellStyle name="常规 3 5 2 2 2 3" xfId="6947"/>
    <cellStyle name="常规 3 5 2 2 3 2" xfId="6948"/>
    <cellStyle name="常规 3 5 2 3" xfId="6949"/>
    <cellStyle name="常规 5 4 4 3 3 2" xfId="6950"/>
    <cellStyle name="常规 3 5 2 3 2" xfId="6951"/>
    <cellStyle name="常规 5 4 4 3 3 2 2" xfId="6952"/>
    <cellStyle name="常规 3 5 2 4" xfId="6953"/>
    <cellStyle name="常规 3 5 3" xfId="6954"/>
    <cellStyle name="常规 3 5 3 2" xfId="6955"/>
    <cellStyle name="常规 3 5 3 2 2" xfId="6956"/>
    <cellStyle name="常规 3 5 3 2 3" xfId="6957"/>
    <cellStyle name="常规 3 5 3 2 4" xfId="6958"/>
    <cellStyle name="常规 3 5 4" xfId="6959"/>
    <cellStyle name="常规 3 5 4 2" xfId="6960"/>
    <cellStyle name="常规 3 5 6" xfId="6961"/>
    <cellStyle name="常规 3 6" xfId="6962"/>
    <cellStyle name="常规 3 6 2" xfId="6963"/>
    <cellStyle name="常规 3 6 2 2" xfId="6964"/>
    <cellStyle name="常规 3 6 2 2 2 2" xfId="6965"/>
    <cellStyle name="常规 3 6 2 2 2 2 2" xfId="6966"/>
    <cellStyle name="常规 3 6 2 2 2 3" xfId="6967"/>
    <cellStyle name="常规 3 6 2 2 3" xfId="6968"/>
    <cellStyle name="常规 3 6 2 2 3 2" xfId="6969"/>
    <cellStyle name="常规 3 6 2 2 4" xfId="6970"/>
    <cellStyle name="常规 3 6 2 2 5" xfId="6971"/>
    <cellStyle name="常规 3 6 2 3" xfId="6972"/>
    <cellStyle name="常规 5 4 4 4 3 2" xfId="6973"/>
    <cellStyle name="常规 3 6 2 3 2" xfId="6974"/>
    <cellStyle name="常规 3 6 2 4" xfId="6975"/>
    <cellStyle name="常规 3 6 3" xfId="6976"/>
    <cellStyle name="常规 3 6 3 2" xfId="6977"/>
    <cellStyle name="常规 3 6 3 2 2" xfId="6978"/>
    <cellStyle name="常规 3 6 3 2 3" xfId="6979"/>
    <cellStyle name="常规 3 6 3 2 4" xfId="6980"/>
    <cellStyle name="常规 3 6 3 3 2" xfId="6981"/>
    <cellStyle name="常规 3 6 4" xfId="6982"/>
    <cellStyle name="常规 3 6 4 2" xfId="6983"/>
    <cellStyle name="常规 3 6 5" xfId="6984"/>
    <cellStyle name="常规 3 6 6" xfId="6985"/>
    <cellStyle name="常规 3 7" xfId="6986"/>
    <cellStyle name="常规 3 7 2" xfId="6987"/>
    <cellStyle name="常规 3 7 2 2" xfId="6988"/>
    <cellStyle name="常规 3 7 2 2 2" xfId="6989"/>
    <cellStyle name="常规 3 7 2 2 2 2" xfId="6990"/>
    <cellStyle name="常规 3 7 2 2 3" xfId="6991"/>
    <cellStyle name="常规 3 7 2 2 4" xfId="6992"/>
    <cellStyle name="常规 3 7 2 3" xfId="6993"/>
    <cellStyle name="常规 3 7 2 3 2" xfId="6994"/>
    <cellStyle name="常规 3 7 3" xfId="6995"/>
    <cellStyle name="常规 3 7 3 2" xfId="6996"/>
    <cellStyle name="常规 3 7 4" xfId="6997"/>
    <cellStyle name="常规 3 7 5" xfId="6998"/>
    <cellStyle name="常规 3 8" xfId="6999"/>
    <cellStyle name="常规 3 8 2 2" xfId="7000"/>
    <cellStyle name="常规 3 8 2 2 2" xfId="7001"/>
    <cellStyle name="常规 5 2 3 2 5" xfId="7002"/>
    <cellStyle name="常规 3 8 2 3" xfId="7003"/>
    <cellStyle name="常规 4 3 3 2 2 2 2 4" xfId="7004"/>
    <cellStyle name="常规 4 3 4 2 3 2 2 2" xfId="7005"/>
    <cellStyle name="常规 3 8 3" xfId="7006"/>
    <cellStyle name="常规 5 5 2 2 2 2 4" xfId="7007"/>
    <cellStyle name="常规 3 8 3 2" xfId="7008"/>
    <cellStyle name="常规 3 8 4" xfId="7009"/>
    <cellStyle name="常规 3 9" xfId="7010"/>
    <cellStyle name="常规 3 9 2" xfId="7011"/>
    <cellStyle name="常规 4" xfId="7012"/>
    <cellStyle name="常规 4 10" xfId="7013"/>
    <cellStyle name="常规 7 2 2 4 2 2 2 2 2" xfId="7014"/>
    <cellStyle name="常规 4 10 2" xfId="7015"/>
    <cellStyle name="常规 4 10 2 4 2" xfId="7016"/>
    <cellStyle name="常规 4 10 3" xfId="7017"/>
    <cellStyle name="常规 4 10 4" xfId="7018"/>
    <cellStyle name="常规 4 10 5" xfId="7019"/>
    <cellStyle name="常规 4 11" xfId="7020"/>
    <cellStyle name="常规 4 11 2" xfId="7021"/>
    <cellStyle name="常规 4 2" xfId="7022"/>
    <cellStyle name="常规 4 2 2" xfId="7023"/>
    <cellStyle name="常规 4 4" xfId="7024"/>
    <cellStyle name="常规 4 4 2" xfId="7025"/>
    <cellStyle name="常规 4 2 2 2" xfId="7026"/>
    <cellStyle name="常规 6 4" xfId="7027"/>
    <cellStyle name="常规 4 2 2 2 2" xfId="7028"/>
    <cellStyle name="常规 6 4 2" xfId="7029"/>
    <cellStyle name="常规 4 2 2 4 2 3 3" xfId="7030"/>
    <cellStyle name="常规 4 4 2 2" xfId="7031"/>
    <cellStyle name="常规 6 6 2 3 3" xfId="7032"/>
    <cellStyle name="常规 4 4 2 2 2" xfId="7033"/>
    <cellStyle name="常规 4 2 2 2 2 2" xfId="7034"/>
    <cellStyle name="常规 6 4 2 2" xfId="7035"/>
    <cellStyle name="常规 4 4 2 2 2 2" xfId="7036"/>
    <cellStyle name="常规 4 2 2 2 2 2 2" xfId="7037"/>
    <cellStyle name="常规 6 4 2 2 2" xfId="7038"/>
    <cellStyle name="常规 4 4 2 2 2 2 2" xfId="7039"/>
    <cellStyle name="常规 6 2 2 2 6" xfId="7040"/>
    <cellStyle name="常规 4 2 2 2 2 2 2 2" xfId="7041"/>
    <cellStyle name="常规 6 4 2 2 2 2" xfId="7042"/>
    <cellStyle name="常规 4 4 2 2 2 2 2 2" xfId="7043"/>
    <cellStyle name="常规 4 2 2 2 2 2 2 2 2" xfId="7044"/>
    <cellStyle name="常规 4 2 2 6 6" xfId="7045"/>
    <cellStyle name="常规 6 4 2 2 2 2 2" xfId="7046"/>
    <cellStyle name="常规 6 8 6" xfId="7047"/>
    <cellStyle name="常规 4 2 2 2 2 2 2 2 2 2" xfId="7048"/>
    <cellStyle name="常规 6 4 2 2 2 2 2 2" xfId="7049"/>
    <cellStyle name="常规 4 2 2 2 2 2 2 2 2 2 2" xfId="7050"/>
    <cellStyle name="常规 6 4 2 2 2 2 2 2 2" xfId="7051"/>
    <cellStyle name="常规 4 2 2 2 2 2 2 2 3" xfId="7052"/>
    <cellStyle name="常规 6 4 2 2 2 2 3" xfId="7053"/>
    <cellStyle name="常规 4 2 2 2 2 2 2 2 4" xfId="7054"/>
    <cellStyle name="常规 4 2 2 3 2 3 2 2 2" xfId="7055"/>
    <cellStyle name="常规 4 3 6 2 2 3 2" xfId="7056"/>
    <cellStyle name="常规 6 4 2 2 2 2 4" xfId="7057"/>
    <cellStyle name="常规 4 4 2 2 2 2 3" xfId="7058"/>
    <cellStyle name="常规 6 2 2 2 7" xfId="7059"/>
    <cellStyle name="常规 4 2 2 2 2 2 2 3" xfId="7060"/>
    <cellStyle name="常规 6 4 2 2 2 3" xfId="7061"/>
    <cellStyle name="常规 4 2 2 2 2 2 2 3 2" xfId="7062"/>
    <cellStyle name="常规 6 4 2 2 2 3 2" xfId="7063"/>
    <cellStyle name="常规 4 4 2 2 2 3" xfId="7064"/>
    <cellStyle name="常规 4 2 2 2 2 2 3" xfId="7065"/>
    <cellStyle name="常规 6 4 2 2 3" xfId="7066"/>
    <cellStyle name="常规 4 4 2 2 2 3 2" xfId="7067"/>
    <cellStyle name="常规 6 2 2 3 6" xfId="7068"/>
    <cellStyle name="常规 4 2 2 2 2 2 3 2" xfId="7069"/>
    <cellStyle name="常规 6 4 2 2 3 2" xfId="7070"/>
    <cellStyle name="常规 4 2 2 2 2 2 6" xfId="7071"/>
    <cellStyle name="常规 4 3 2 3 2 2 4" xfId="7072"/>
    <cellStyle name="常规 6 4 2 2 6" xfId="7073"/>
    <cellStyle name="常规 4 2 2 2 4 2 2 2" xfId="7074"/>
    <cellStyle name="常规 5 4 3 2 2 4" xfId="7075"/>
    <cellStyle name="常规 6 4 4 2 2 2" xfId="7076"/>
    <cellStyle name="常规 4 4 2 2 3" xfId="7077"/>
    <cellStyle name="常规 4 2 2 2 2 3" xfId="7078"/>
    <cellStyle name="常规 6 4 2 3" xfId="7079"/>
    <cellStyle name="常规 4 4 2 2 3 2" xfId="7080"/>
    <cellStyle name="常规 4 2 2 2 2 3 2" xfId="7081"/>
    <cellStyle name="常规 6 4 2 3 2" xfId="7082"/>
    <cellStyle name="常规 4 8 2 2 3" xfId="7083"/>
    <cellStyle name="常规 6 2 3 2 6" xfId="7084"/>
    <cellStyle name="常规 4 2 2 2 2 3 2 2" xfId="7085"/>
    <cellStyle name="常规 4 2 6 2 2 3" xfId="7086"/>
    <cellStyle name="常规 6 4 2 3 2 2" xfId="7087"/>
    <cellStyle name="常规 4 8 2 2 3 2" xfId="7088"/>
    <cellStyle name="常规 5 4 6 6" xfId="7089"/>
    <cellStyle name="常规 4 2 2 2 2 3 2 2 2" xfId="7090"/>
    <cellStyle name="常规 6 3 2 2 2 2 4" xfId="7091"/>
    <cellStyle name="常规 6 4 2 3 2 2 2" xfId="7092"/>
    <cellStyle name="常规 4 8 2 2 4" xfId="7093"/>
    <cellStyle name="常规 4 2 2 2 2 3 2 3" xfId="7094"/>
    <cellStyle name="常规 6 4 2 3 2 3" xfId="7095"/>
    <cellStyle name="常规 4 4 2 2 4" xfId="7096"/>
    <cellStyle name="常规 4 2 2 2 2 4" xfId="7097"/>
    <cellStyle name="常规 5 2 3 2 2 2" xfId="7098"/>
    <cellStyle name="常规 6 4 2 4" xfId="7099"/>
    <cellStyle name="常规 4 2 2 2 2 4 2" xfId="7100"/>
    <cellStyle name="常规 5 2 3 2 2 2 2" xfId="7101"/>
    <cellStyle name="常规 6 4 2 4 2" xfId="7102"/>
    <cellStyle name="常规 4 4 2 2 5" xfId="7103"/>
    <cellStyle name="常规 4 2 2 2 2 5" xfId="7104"/>
    <cellStyle name="常规 5 2 3 2 2 3" xfId="7105"/>
    <cellStyle name="常规 6 4 2 5" xfId="7106"/>
    <cellStyle name="常规 4 4 2 3" xfId="7107"/>
    <cellStyle name="常规 4 2 2 2 3" xfId="7108"/>
    <cellStyle name="常规 5 4 5 2 3 2" xfId="7109"/>
    <cellStyle name="常规 6 4 3" xfId="7110"/>
    <cellStyle name="常规 4 2 2 2 3 2 2 2 3" xfId="7111"/>
    <cellStyle name="常规 6 4 3 2 2 2 3" xfId="7112"/>
    <cellStyle name="常规 4 3 2 2 2 2 5" xfId="7113"/>
    <cellStyle name="常规 6 3 2 2 7" xfId="7114"/>
    <cellStyle name="常规 4 2 2 2 3 2 2 3" xfId="7115"/>
    <cellStyle name="常规 5 4 2 2 2 5" xfId="7116"/>
    <cellStyle name="常规 6 4 3 2 2 3" xfId="7117"/>
    <cellStyle name="常规 4 2 2 2 3 2 3 3" xfId="7118"/>
    <cellStyle name="常规 5 4 2 2 3 5" xfId="7119"/>
    <cellStyle name="常规 6 4 3 2 3 3" xfId="7120"/>
    <cellStyle name="常规 5 4 3 3 2 2 2" xfId="7121"/>
    <cellStyle name="常规 4 2 2 2 3 2 4 2" xfId="7122"/>
    <cellStyle name="常规 6 4 3 2 4 2" xfId="7123"/>
    <cellStyle name="常规 5 4 3 3 2 3" xfId="7124"/>
    <cellStyle name="常规 4 2 2 2 3 2 5" xfId="7125"/>
    <cellStyle name="常规 6 4 3 2 5" xfId="7126"/>
    <cellStyle name="常规 4 4 2 3 3" xfId="7127"/>
    <cellStyle name="常规 4 2 2 2 3 3" xfId="7128"/>
    <cellStyle name="常规 6 4 3 3" xfId="7129"/>
    <cellStyle name="常规 4 3 2 2 3 2 4" xfId="7130"/>
    <cellStyle name="常规 4 9 2 2 3" xfId="7131"/>
    <cellStyle name="常规 6 3 3 2 6" xfId="7132"/>
    <cellStyle name="常规 4 2 2 2 3 3 2 2" xfId="7133"/>
    <cellStyle name="常规 5 4 2 3 2 4" xfId="7134"/>
    <cellStyle name="常规 6 4 3 3 2 2" xfId="7135"/>
    <cellStyle name="常规 4 4 2 3 4" xfId="7136"/>
    <cellStyle name="常规 4 2 2 2 3 4" xfId="7137"/>
    <cellStyle name="常规 5 2 3 2 3 2" xfId="7138"/>
    <cellStyle name="常规 6 4 3 4" xfId="7139"/>
    <cellStyle name="常规 4 4 2 3 5" xfId="7140"/>
    <cellStyle name="常规 4 2 2 2 3 5" xfId="7141"/>
    <cellStyle name="常规 6 4 3 5" xfId="7142"/>
    <cellStyle name="常规 4 4 2 4" xfId="7143"/>
    <cellStyle name="常规 4 2 2 2 4" xfId="7144"/>
    <cellStyle name="常规 6 4 4" xfId="7145"/>
    <cellStyle name="常规 4 4 2 4 2" xfId="7146"/>
    <cellStyle name="常规 4 2 2 2 4 2" xfId="7147"/>
    <cellStyle name="常规 6 4 4 2" xfId="7148"/>
    <cellStyle name="常规 4 2 2 2 4 2 2" xfId="7149"/>
    <cellStyle name="常规 6 4 4 2 2" xfId="7150"/>
    <cellStyle name="常规 4 2 2 2 4 2 2 2 2" xfId="7151"/>
    <cellStyle name="常规 5 4 3 2 2 4 2" xfId="7152"/>
    <cellStyle name="常规 6 4 4 2 2 2 2" xfId="7153"/>
    <cellStyle name="常规 4 2 2 2 4 2 2 3" xfId="7154"/>
    <cellStyle name="常规 5 4 3 2 2 5" xfId="7155"/>
    <cellStyle name="常规 6 4 4 2 2 3" xfId="7156"/>
    <cellStyle name="常规 4 2 2 2 4 2 3" xfId="7157"/>
    <cellStyle name="常规 6 4 4 2 3" xfId="7158"/>
    <cellStyle name="常规 5 2 2 2 3 2 2 2" xfId="7159"/>
    <cellStyle name="常规 5 4 3 4 2 2" xfId="7160"/>
    <cellStyle name="常规 4 2 2 2 4 2 4" xfId="7161"/>
    <cellStyle name="常规 6 4 4 2 4" xfId="7162"/>
    <cellStyle name="常规 4 2 2 2 4 3" xfId="7163"/>
    <cellStyle name="常规 6 4 4 3" xfId="7164"/>
    <cellStyle name="常规 4 2 2 2 4 3 2" xfId="7165"/>
    <cellStyle name="常规 6 4 4 3 2" xfId="7166"/>
    <cellStyle name="常规 4 2 2 2 4 3 2 2" xfId="7167"/>
    <cellStyle name="常规 5 4 3 3 2 4" xfId="7168"/>
    <cellStyle name="常规 6 4 4 3 2 2" xfId="7169"/>
    <cellStyle name="常规 4 2 2 2 4 4" xfId="7170"/>
    <cellStyle name="常规 6 4 4 4" xfId="7171"/>
    <cellStyle name="常规 4 2 2 2 4 5" xfId="7172"/>
    <cellStyle name="常规 6 4 4 5" xfId="7173"/>
    <cellStyle name="常规 4 4 2 5" xfId="7174"/>
    <cellStyle name="常规 6 2 2 2 2 2 2 3 2" xfId="7175"/>
    <cellStyle name="常规 4 2 2 2 5" xfId="7176"/>
    <cellStyle name="常规 6 4 5" xfId="7177"/>
    <cellStyle name="常规 4 4 2 6" xfId="7178"/>
    <cellStyle name="常规 6 2 2 2 2 2" xfId="7179"/>
    <cellStyle name="常规 4 2 2 2 6" xfId="7180"/>
    <cellStyle name="常规 6 4 6" xfId="7181"/>
    <cellStyle name="常规 6 2 2 2 2 3" xfId="7182"/>
    <cellStyle name="常规 4 2 2 2 7" xfId="7183"/>
    <cellStyle name="常规 6 4 7" xfId="7184"/>
    <cellStyle name="常规 4 2 2 3 2 2 2 2 2" xfId="7185"/>
    <cellStyle name="常规 6 5 2 2 2 2 2" xfId="7186"/>
    <cellStyle name="常规 4 2 2 3 2 2 2 2 2 2" xfId="7187"/>
    <cellStyle name="常规 6 5 2 2 2 2 2 2" xfId="7188"/>
    <cellStyle name="常规 7 2 2 2 3 2 2 3" xfId="7189"/>
    <cellStyle name="常规 4 2 2 3 2 2 2 2 2 2 2" xfId="7190"/>
    <cellStyle name="常规 4 2 2 3 2 2 2 2 2 3" xfId="7191"/>
    <cellStyle name="常规 7 2 2 2 3 2 2 4" xfId="7192"/>
    <cellStyle name="常规 4 2 2 3 2 2 2 2 3" xfId="7193"/>
    <cellStyle name="常规 4 2 2 3 2 2 2 2 3 2" xfId="7194"/>
    <cellStyle name="常规 4 2 2 3 2 2 2 2 4" xfId="7195"/>
    <cellStyle name="常规 4 2 2 3 2 2 2 2 4 2" xfId="7196"/>
    <cellStyle name="常规 4 2 2 3 2 2 2 3" xfId="7197"/>
    <cellStyle name="常规 6 5 2 2 2 3" xfId="7198"/>
    <cellStyle name="常规 7 2 2 2 7" xfId="7199"/>
    <cellStyle name="常规 4 2 2 3 2 2 2 3 2" xfId="7200"/>
    <cellStyle name="常规 4 2 2 3 2 2 2 3 2 2" xfId="7201"/>
    <cellStyle name="常规 4 2 2 3 2 2 3 2" xfId="7202"/>
    <cellStyle name="常规 6 5 2 2 3 2" xfId="7203"/>
    <cellStyle name="常规 7 2 2 3 6" xfId="7204"/>
    <cellStyle name="常规 4 2 2 3 2 2 3 2 2" xfId="7205"/>
    <cellStyle name="常规 6 5 2 2 3 2 2" xfId="7206"/>
    <cellStyle name="常规 5 4 4 2 2 3" xfId="7207"/>
    <cellStyle name="常规 4 2 2 3 2 2 5" xfId="7208"/>
    <cellStyle name="常规 6 5 2 2 5" xfId="7209"/>
    <cellStyle name="常规 5 4 4 2 2 4" xfId="7210"/>
    <cellStyle name="常规 4 2 2 3 2 2 6" xfId="7211"/>
    <cellStyle name="常规 6 5 2 2 6" xfId="7212"/>
    <cellStyle name="常规 4 2 2 3 2 3 2 2" xfId="7213"/>
    <cellStyle name="常规 4 3 6 2 2 3" xfId="7214"/>
    <cellStyle name="常规 7 2 3 2 6" xfId="7215"/>
    <cellStyle name="常规 4 2 2 3 2 3 2 3" xfId="7216"/>
    <cellStyle name="常规 4 3 6 2 2 4" xfId="7217"/>
    <cellStyle name="常规 4 2 2 3 2 3 2 4" xfId="7218"/>
    <cellStyle name="常规 4 3 6 2 2 5" xfId="7219"/>
    <cellStyle name="常规 7 3 2 2 6" xfId="7220"/>
    <cellStyle name="常规 4 3 3 2 2 2 4" xfId="7221"/>
    <cellStyle name="常规 4 2 2 3 3 2 2 2" xfId="7222"/>
    <cellStyle name="常规 5 5 2 2 2 4" xfId="7223"/>
    <cellStyle name="常规 6 5 3 2 2 2" xfId="7224"/>
    <cellStyle name="常规 4 2 2 3 3 2 2 2 2" xfId="7225"/>
    <cellStyle name="常规 4 3 3 2 2 2 5" xfId="7226"/>
    <cellStyle name="常规 4 2 2 3 3 2 2 3" xfId="7227"/>
    <cellStyle name="常规 5 5 2 2 2 5" xfId="7228"/>
    <cellStyle name="常规 4 2 2 3 3 2 3" xfId="7229"/>
    <cellStyle name="常规 6 5 3 2 3" xfId="7230"/>
    <cellStyle name="常规 4 2 2 3 3 2 3 2" xfId="7231"/>
    <cellStyle name="常规 4 2 2 3 3 2 3 2 2" xfId="7232"/>
    <cellStyle name="常规 5 4 4 3 2 2" xfId="7233"/>
    <cellStyle name="常规 4 2 2 3 3 2 4" xfId="7234"/>
    <cellStyle name="常规 6 5 3 2 4" xfId="7235"/>
    <cellStyle name="常规 5 4 4 3 2 3" xfId="7236"/>
    <cellStyle name="常规 4 2 2 3 3 2 5" xfId="7237"/>
    <cellStyle name="常规 6 5 3 2 5" xfId="7238"/>
    <cellStyle name="常规 4 2 2 3 3 2 6" xfId="7239"/>
    <cellStyle name="常规 5 4 4 3 2 4" xfId="7240"/>
    <cellStyle name="常规 4 2 2 3 3 3 2" xfId="7241"/>
    <cellStyle name="常规 6 5 3 3 2" xfId="7242"/>
    <cellStyle name="常规 7 3 3 2 6" xfId="7243"/>
    <cellStyle name="常规 4 3 3 2 3 2 4" xfId="7244"/>
    <cellStyle name="常规 4 2 2 3 3 3 2 2" xfId="7245"/>
    <cellStyle name="常规 4 3 7 2 2 3" xfId="7246"/>
    <cellStyle name="常规 5 5 2 3 2 4" xfId="7247"/>
    <cellStyle name="常规 6 5 3 3 2 2" xfId="7248"/>
    <cellStyle name="常规 4 2 2 3 3 4" xfId="7249"/>
    <cellStyle name="常规 5 2 3 3 3 2" xfId="7250"/>
    <cellStyle name="常规 6 5 3 4" xfId="7251"/>
    <cellStyle name="常规 4 2 2 3 3 5" xfId="7252"/>
    <cellStyle name="常规 6 5 3 5" xfId="7253"/>
    <cellStyle name="常规 4 2 2 3 4 2 2" xfId="7254"/>
    <cellStyle name="常规 4 2 3 2 2 2 6" xfId="7255"/>
    <cellStyle name="常规 4 3 3 3 2 2 4" xfId="7256"/>
    <cellStyle name="常规 4 2 2 3 4 2 2 2" xfId="7257"/>
    <cellStyle name="常规 4 5 2 2 2 6" xfId="7258"/>
    <cellStyle name="常规 5 5 3 2 2 4" xfId="7259"/>
    <cellStyle name="常规 4 2 2 3 4 2 3" xfId="7260"/>
    <cellStyle name="常规 4 2 2 3 4 2 4" xfId="7261"/>
    <cellStyle name="常规 7 3 2 2 2 2 3" xfId="7262"/>
    <cellStyle name="常规 5 4 4 4 2 2" xfId="7263"/>
    <cellStyle name="常规 4 2 2 3 4 3" xfId="7264"/>
    <cellStyle name="常规 6 5 4 3" xfId="7265"/>
    <cellStyle name="常规 4 2 2 3 4 3 2" xfId="7266"/>
    <cellStyle name="常规 4 2 2 3 4 4" xfId="7267"/>
    <cellStyle name="常规 4 2 2 3 4 5" xfId="7268"/>
    <cellStyle name="常规 4 2 2 3 5 3" xfId="7269"/>
    <cellStyle name="常规 6 2 2 2 3 3" xfId="7270"/>
    <cellStyle name="常规 4 2 2 3 7" xfId="7271"/>
    <cellStyle name="常规 6 5 7" xfId="7272"/>
    <cellStyle name="常规 4 4 4" xfId="7273"/>
    <cellStyle name="常规 4 2 2 4" xfId="7274"/>
    <cellStyle name="常规 6 6" xfId="7275"/>
    <cellStyle name="常规 4 2 2 4 2 2 2 2 2" xfId="7276"/>
    <cellStyle name="常规 6 6 2 2 2 2 2" xfId="7277"/>
    <cellStyle name="常规 4 2 2 4 2 2 2 2 2 2" xfId="7278"/>
    <cellStyle name="常规 6 6 2 2 2 2 2 2" xfId="7279"/>
    <cellStyle name="常规 4 2 2 4 2 2 2 3" xfId="7280"/>
    <cellStyle name="常规 6 6 2 2 2 3" xfId="7281"/>
    <cellStyle name="常规 6 3 2" xfId="7282"/>
    <cellStyle name="常规 4 2 2 4 2 2 3" xfId="7283"/>
    <cellStyle name="常规 6 6 2 2 3" xfId="7284"/>
    <cellStyle name="常规 6 3 2 2" xfId="7285"/>
    <cellStyle name="常规 4 2 2 4 2 2 3 2" xfId="7286"/>
    <cellStyle name="常规 6 6 2 2 3 2" xfId="7287"/>
    <cellStyle name="常规 6 3 2 2 2" xfId="7288"/>
    <cellStyle name="常规 4 2 2 4 2 2 3 2 2" xfId="7289"/>
    <cellStyle name="常规 6 6 2 2 3 2 2" xfId="7290"/>
    <cellStyle name="常规 5 4 5 2 2 2" xfId="7291"/>
    <cellStyle name="常规 6 3 3" xfId="7292"/>
    <cellStyle name="常规 4 2 2 4 2 2 4" xfId="7293"/>
    <cellStyle name="常规 6 6 2 2 4" xfId="7294"/>
    <cellStyle name="常规 5 4 5 2 2 3" xfId="7295"/>
    <cellStyle name="常规 6 3 4" xfId="7296"/>
    <cellStyle name="常规 4 2 2 4 2 2 5" xfId="7297"/>
    <cellStyle name="常规 6 6 2 2 5" xfId="7298"/>
    <cellStyle name="常规 5 4 5 2 2 4" xfId="7299"/>
    <cellStyle name="常规 6 3 5" xfId="7300"/>
    <cellStyle name="常规 4 2 2 4 2 2 6" xfId="7301"/>
    <cellStyle name="常规 6 2 2 2 2 2 2 2 2" xfId="7302"/>
    <cellStyle name="常规 6 6 2 2 6" xfId="7303"/>
    <cellStyle name="常规 4 2 2 4 3 2 2" xfId="7304"/>
    <cellStyle name="常规 6 6 3 2 2" xfId="7305"/>
    <cellStyle name="常规 4 3 4 2 2 2 4 2" xfId="7306"/>
    <cellStyle name="常规 4 2 2 4 3 2 2 2 2" xfId="7307"/>
    <cellStyle name="常规 5 6 2 2 2 4 2" xfId="7308"/>
    <cellStyle name="常规 6 6 3 2 2 2 2" xfId="7309"/>
    <cellStyle name="常规 7 3 3" xfId="7310"/>
    <cellStyle name="常规 5 4 5 3 2 2" xfId="7311"/>
    <cellStyle name="常规 4 2 2 4 3 2 4" xfId="7312"/>
    <cellStyle name="常规 6 6 3 2 4" xfId="7313"/>
    <cellStyle name="常规 4 2 2 4 3 3" xfId="7314"/>
    <cellStyle name="常规 6 6 3 3" xfId="7315"/>
    <cellStyle name="常规 4 2 2 4 3 3 2" xfId="7316"/>
    <cellStyle name="常规 6 6 3 3 2" xfId="7317"/>
    <cellStyle name="常规 4 2 2 4 4 2" xfId="7318"/>
    <cellStyle name="常规 6 6 4 2" xfId="7319"/>
    <cellStyle name="常规 4 4 4 5" xfId="7320"/>
    <cellStyle name="常规 4 2 2 4 5" xfId="7321"/>
    <cellStyle name="常规 6 6 5" xfId="7322"/>
    <cellStyle name="常规 6 2 2 2 4 2" xfId="7323"/>
    <cellStyle name="常规 4 2 2 4 6" xfId="7324"/>
    <cellStyle name="常规 6 6 6" xfId="7325"/>
    <cellStyle name="常规 4 2 2 5 2 2 2 2" xfId="7326"/>
    <cellStyle name="常规 6 7 2 2 2 2" xfId="7327"/>
    <cellStyle name="常规 4 2 2 5 2 2 2 2 2" xfId="7328"/>
    <cellStyle name="常规 6 7 2 2 2 2 2" xfId="7329"/>
    <cellStyle name="常规 4 2 2 5 2 2 2 3" xfId="7330"/>
    <cellStyle name="常规 6 7 2 2 2 3" xfId="7331"/>
    <cellStyle name="常规 4 2 2 5 2 2 3" xfId="7332"/>
    <cellStyle name="常规 6 7 2 2 3" xfId="7333"/>
    <cellStyle name="常规 4 2 2 5 2 3 2" xfId="7334"/>
    <cellStyle name="常规 6 7 2 3 2" xfId="7335"/>
    <cellStyle name="常规 4 2 2 5 2 3 2 2" xfId="7336"/>
    <cellStyle name="常规 6 7 2 3 2 2" xfId="7337"/>
    <cellStyle name="常规 4 3 2 2 2" xfId="7338"/>
    <cellStyle name="常规 4 2 2 5 2 3 3" xfId="7339"/>
    <cellStyle name="常规 5 4 2 2" xfId="7340"/>
    <cellStyle name="常规 6 7 2 3 3" xfId="7341"/>
    <cellStyle name="常规 4 2 2 5 3 2 2" xfId="7342"/>
    <cellStyle name="常规 6 7 3 2 2" xfId="7343"/>
    <cellStyle name="常规 4 2 2 5 3 3" xfId="7344"/>
    <cellStyle name="常规 6 7 3 3" xfId="7345"/>
    <cellStyle name="常规 6 2 2 2 5 2" xfId="7346"/>
    <cellStyle name="常规 4 2 2 5 6" xfId="7347"/>
    <cellStyle name="常规 6 7 6" xfId="7348"/>
    <cellStyle name="常规 4 2 2 6 2 2" xfId="7349"/>
    <cellStyle name="常规 6 8 2 2" xfId="7350"/>
    <cellStyle name="常规 8 2 3 2 5" xfId="7351"/>
    <cellStyle name="常规 4 2 2 6 2 2 2" xfId="7352"/>
    <cellStyle name="常规 6 8 2 2 2" xfId="7353"/>
    <cellStyle name="常规 4 2 2 6 2 2 3" xfId="7354"/>
    <cellStyle name="常规 6 8 2 2 3" xfId="7355"/>
    <cellStyle name="常规 4 2 2 6 2 3" xfId="7356"/>
    <cellStyle name="常规 6 8 2 3" xfId="7357"/>
    <cellStyle name="常规 4 2 2 6 2 3 2" xfId="7358"/>
    <cellStyle name="常规 6 8 2 3 2" xfId="7359"/>
    <cellStyle name="常规 4 2 2 6 5 2" xfId="7360"/>
    <cellStyle name="常规 6 8 5 2" xfId="7361"/>
    <cellStyle name="常规 4 2 2 7 2 2" xfId="7362"/>
    <cellStyle name="常规 6 9 2 2" xfId="7363"/>
    <cellStyle name="常规 4 2 3" xfId="7364"/>
    <cellStyle name="常规 4 5" xfId="7365"/>
    <cellStyle name="常规 7 4" xfId="7366"/>
    <cellStyle name="常规 4 2 3 2" xfId="7367"/>
    <cellStyle name="常规 4 5 2" xfId="7368"/>
    <cellStyle name="常规 7 4 2" xfId="7369"/>
    <cellStyle name="常规 4 2 3 2 2" xfId="7370"/>
    <cellStyle name="常规 4 5 2 2" xfId="7371"/>
    <cellStyle name="常规 9 3 2 5" xfId="7372"/>
    <cellStyle name="常规 7 4 2 2 2 2" xfId="7373"/>
    <cellStyle name="常规 4 2 3 2 2 2 2 2" xfId="7374"/>
    <cellStyle name="常规 4 5 2 2 2 2 2" xfId="7375"/>
    <cellStyle name="常规 4 5 2 2 2 2 2 2" xfId="7376"/>
    <cellStyle name="常规 7 4 2 2 2 2 2" xfId="7377"/>
    <cellStyle name="常规 4 2 3 2 2 2 2 2 2" xfId="7378"/>
    <cellStyle name="常规 5 4 3 4 2 3" xfId="7379"/>
    <cellStyle name="常规 7 4 2 2 2 3" xfId="7380"/>
    <cellStyle name="常规 4 2 3 2 2 2 2 3" xfId="7381"/>
    <cellStyle name="常规 4 5 2 2 2 2 3" xfId="7382"/>
    <cellStyle name="常规 7 4 2 2 2 5" xfId="7383"/>
    <cellStyle name="常规 4 2 3 2 2 2 2 5" xfId="7384"/>
    <cellStyle name="常规 4 5 2 2 2 2 5" xfId="7385"/>
    <cellStyle name="常规 7 4 2 2 3" xfId="7386"/>
    <cellStyle name="常规 4 2 3 2 2 2 3" xfId="7387"/>
    <cellStyle name="常规 4 5 2 2 2 3" xfId="7388"/>
    <cellStyle name="常规 9 3 3 5" xfId="7389"/>
    <cellStyle name="常规 7 4 2 2 3 2" xfId="7390"/>
    <cellStyle name="常规 4 2 3 2 2 2 3 2" xfId="7391"/>
    <cellStyle name="常规 4 5 2 2 2 3 2" xfId="7392"/>
    <cellStyle name="常规 7 4 2 2 5" xfId="7393"/>
    <cellStyle name="常规 4 2 3 2 2 2 5" xfId="7394"/>
    <cellStyle name="常规 4 3 3 3 2 2 3" xfId="7395"/>
    <cellStyle name="常规 4 5 2 2 2 5" xfId="7396"/>
    <cellStyle name="常规 5 5 3 2 2 3" xfId="7397"/>
    <cellStyle name="常规 7 4 2 3 2" xfId="7398"/>
    <cellStyle name="常规 4 2 3 2 2 3 2" xfId="7399"/>
    <cellStyle name="常规 4 5 2 2 3 2" xfId="7400"/>
    <cellStyle name="常规 7 4 2 3 3" xfId="7401"/>
    <cellStyle name="常规 4 2 3 2 2 3 3" xfId="7402"/>
    <cellStyle name="常规 4 5 2 2 3 3" xfId="7403"/>
    <cellStyle name="常规 4 5 2 2 4 2" xfId="7404"/>
    <cellStyle name="常规 7 4 2 4 2" xfId="7405"/>
    <cellStyle name="常规 4 2 3 2 2 4 2" xfId="7406"/>
    <cellStyle name="常规 5 2 4 2 2 2 2" xfId="7407"/>
    <cellStyle name="常规 4 5 2 2 5" xfId="7408"/>
    <cellStyle name="常规 7 4 2 5" xfId="7409"/>
    <cellStyle name="常规 4 2 3 2 2 5" xfId="7410"/>
    <cellStyle name="常规 5 2 4 2 2 3" xfId="7411"/>
    <cellStyle name="常规 4 5 2 3" xfId="7412"/>
    <cellStyle name="常规 7 4 3" xfId="7413"/>
    <cellStyle name="常规 4 2 3 2 3" xfId="7414"/>
    <cellStyle name="常规 5 4 5 3 3 2" xfId="7415"/>
    <cellStyle name="常规 4 5 2 3 4" xfId="7416"/>
    <cellStyle name="常规 7 4 3 4" xfId="7417"/>
    <cellStyle name="常规 4 2 3 2 3 4" xfId="7418"/>
    <cellStyle name="常规 5 2 4 2 3 2" xfId="7419"/>
    <cellStyle name="常规 7 4 3 5" xfId="7420"/>
    <cellStyle name="常规 4 2 3 2 3 5" xfId="7421"/>
    <cellStyle name="常规 4 5 2 3 5" xfId="7422"/>
    <cellStyle name="常规 7 4 4" xfId="7423"/>
    <cellStyle name="常规 4 2 3 2 4" xfId="7424"/>
    <cellStyle name="常规 4 5 2 4" xfId="7425"/>
    <cellStyle name="常规 7 5" xfId="7426"/>
    <cellStyle name="常规 4 2 3 3" xfId="7427"/>
    <cellStyle name="常规 4 5 3" xfId="7428"/>
    <cellStyle name="常规 7 5 2 2 2 2" xfId="7429"/>
    <cellStyle name="常规 4 2 3 3 2 2 2 2" xfId="7430"/>
    <cellStyle name="常规 4 5 3 2 2 2 2" xfId="7431"/>
    <cellStyle name="常规 7 5 2 2 2 3" xfId="7432"/>
    <cellStyle name="常规 4 2 3 3 2 2 2 3" xfId="7433"/>
    <cellStyle name="常规 4 5 3 2 2 2 3" xfId="7434"/>
    <cellStyle name="常规 4 2 3 3 2 2 4 2" xfId="7435"/>
    <cellStyle name="常规 4 5 3 2 2 4 2" xfId="7436"/>
    <cellStyle name="常规 5 5 4 2 2 2 2" xfId="7437"/>
    <cellStyle name="常规 4 2 3 3 2 4 2" xfId="7438"/>
    <cellStyle name="常规 4 5 3 2 4 2" xfId="7439"/>
    <cellStyle name="常规 7 5 2 5" xfId="7440"/>
    <cellStyle name="常规 4 2 3 3 2 5" xfId="7441"/>
    <cellStyle name="常规 4 5 3 2 5" xfId="7442"/>
    <cellStyle name="常规 7 6" xfId="7443"/>
    <cellStyle name="常规 4 2 3 4" xfId="7444"/>
    <cellStyle name="常规 4 5 4" xfId="7445"/>
    <cellStyle name="常规 7 6 3" xfId="7446"/>
    <cellStyle name="常规 4 2 3 4 3" xfId="7447"/>
    <cellStyle name="常规 4 5 4 3" xfId="7448"/>
    <cellStyle name="常规 7 6 4" xfId="7449"/>
    <cellStyle name="常规 4 2 3 4 4" xfId="7450"/>
    <cellStyle name="常规 4 5 4 4" xfId="7451"/>
    <cellStyle name="常规 7 8" xfId="7452"/>
    <cellStyle name="常规 4 2 3 6" xfId="7453"/>
    <cellStyle name="常规 4 5 6" xfId="7454"/>
    <cellStyle name="常规 7 9" xfId="7455"/>
    <cellStyle name="常规 4 2 3 7" xfId="7456"/>
    <cellStyle name="常规 4 5 7" xfId="7457"/>
    <cellStyle name="常规 7 9 2" xfId="7458"/>
    <cellStyle name="常规 4 2 3 7 2" xfId="7459"/>
    <cellStyle name="常规 4 5 7 2" xfId="7460"/>
    <cellStyle name="常规 4 2 4" xfId="7461"/>
    <cellStyle name="常规 4 6" xfId="7462"/>
    <cellStyle name="常规 8 4" xfId="7463"/>
    <cellStyle name="常规 7 3 2 3 2 3" xfId="7464"/>
    <cellStyle name="常规 4 2 4 2" xfId="7465"/>
    <cellStyle name="常规 4 6 2" xfId="7466"/>
    <cellStyle name="常规 4 6 2 2" xfId="7467"/>
    <cellStyle name="常规 8 4 2" xfId="7468"/>
    <cellStyle name="常规 7 3 2 3 2 3 2" xfId="7469"/>
    <cellStyle name="常规 4 2 4 2 2" xfId="7470"/>
    <cellStyle name="常规 7 2 2 2 2 3 4" xfId="7471"/>
    <cellStyle name="常规 8 4 2 2 2 2" xfId="7472"/>
    <cellStyle name="常规 4 2 4 2 2 2 2 2" xfId="7473"/>
    <cellStyle name="常规 4 6 2 2 2 2 2" xfId="7474"/>
    <cellStyle name="常规 8 4 2 2 2 3" xfId="7475"/>
    <cellStyle name="常规 4 2 4 2 2 2 2 3" xfId="7476"/>
    <cellStyle name="常规 4 6 2 2 2 2 3" xfId="7477"/>
    <cellStyle name="常规 8 4 2 2 3" xfId="7478"/>
    <cellStyle name="常规 4 2 4 2 2 2 3" xfId="7479"/>
    <cellStyle name="常规 4 6 2 2 2 3" xfId="7480"/>
    <cellStyle name="常规 8 4 2 2 4" xfId="7481"/>
    <cellStyle name="常规 4 2 4 2 2 2 4" xfId="7482"/>
    <cellStyle name="常规 4 3 4 3 2 2 2" xfId="7483"/>
    <cellStyle name="常规 4 6 2 2 2 4" xfId="7484"/>
    <cellStyle name="常规 5 6 3 2 2 2" xfId="7485"/>
    <cellStyle name="常规 8 4 2 2 5" xfId="7486"/>
    <cellStyle name="常规 4 2 4 2 2 2 5" xfId="7487"/>
    <cellStyle name="常规 4 3 4 3 2 2 3" xfId="7488"/>
    <cellStyle name="常规 4 6 2 2 2 5" xfId="7489"/>
    <cellStyle name="常规 5 6 3 2 2 3" xfId="7490"/>
    <cellStyle name="常规 8 4 2 3 2 2" xfId="7491"/>
    <cellStyle name="常规 4 2 4 2 2 3 2 2" xfId="7492"/>
    <cellStyle name="常规 4 6 2 2 3 2 2" xfId="7493"/>
    <cellStyle name="常规 8 4 2 3 3" xfId="7494"/>
    <cellStyle name="常规 4 2 4 2 2 3 3" xfId="7495"/>
    <cellStyle name="常规 4 6 2 2 3 3" xfId="7496"/>
    <cellStyle name="常规 4 6 2 2 4" xfId="7497"/>
    <cellStyle name="常规 8 4 2 4" xfId="7498"/>
    <cellStyle name="常规 4 2 4 2 2 4" xfId="7499"/>
    <cellStyle name="常规 5 2 5 2 2 2" xfId="7500"/>
    <cellStyle name="常规 4 6 2 3" xfId="7501"/>
    <cellStyle name="常规 8 4 3" xfId="7502"/>
    <cellStyle name="常规 4 2 4 2 3" xfId="7503"/>
    <cellStyle name="常规 7 2 2 2 2 3 5" xfId="7504"/>
    <cellStyle name="常规 8 5" xfId="7505"/>
    <cellStyle name="常规 7 3 2 3 2 4" xfId="7506"/>
    <cellStyle name="常规 4 2 4 3" xfId="7507"/>
    <cellStyle name="常规 4 6 3" xfId="7508"/>
    <cellStyle name="常规 8 5 2" xfId="7509"/>
    <cellStyle name="常规 4 2 4 3 2" xfId="7510"/>
    <cellStyle name="常规 4 6 3 2" xfId="7511"/>
    <cellStyle name="常规 8 5 2 2 3" xfId="7512"/>
    <cellStyle name="常规 4 2 4 3 2 2 3" xfId="7513"/>
    <cellStyle name="常规 4 6 3 2 2 3" xfId="7514"/>
    <cellStyle name="常规 4 6 3 2 4" xfId="7515"/>
    <cellStyle name="常规 8 5 2 4" xfId="7516"/>
    <cellStyle name="常规 4 2 4 3 2 4" xfId="7517"/>
    <cellStyle name="常规 6 10" xfId="7518"/>
    <cellStyle name="常规 8 5 3" xfId="7519"/>
    <cellStyle name="常规 4 2 4 3 3" xfId="7520"/>
    <cellStyle name="常规 4 6 3 3" xfId="7521"/>
    <cellStyle name="常规 8 6" xfId="7522"/>
    <cellStyle name="常规 7 3 2 3 2 5" xfId="7523"/>
    <cellStyle name="常规 4 2 4 4" xfId="7524"/>
    <cellStyle name="常规 4 6 4" xfId="7525"/>
    <cellStyle name="常规 8 6 2" xfId="7526"/>
    <cellStyle name="常规 4 2 4 4 2" xfId="7527"/>
    <cellStyle name="常规 4 6 4 2" xfId="7528"/>
    <cellStyle name="常规 8 7" xfId="7529"/>
    <cellStyle name="常规 4 2 4 5" xfId="7530"/>
    <cellStyle name="常规 4 6 5" xfId="7531"/>
    <cellStyle name="常规 8 8" xfId="7532"/>
    <cellStyle name="常规 4 2 4 6" xfId="7533"/>
    <cellStyle name="常规 4 6 6" xfId="7534"/>
    <cellStyle name="常规 8 8 2" xfId="7535"/>
    <cellStyle name="常规 4 2 4 6 2" xfId="7536"/>
    <cellStyle name="常规 4 6 6 2" xfId="7537"/>
    <cellStyle name="常规 4 2 4 7" xfId="7538"/>
    <cellStyle name="常规 4 6 7" xfId="7539"/>
    <cellStyle name="常规 4 2 5" xfId="7540"/>
    <cellStyle name="常规 4 7" xfId="7541"/>
    <cellStyle name="常规 9 4" xfId="7542"/>
    <cellStyle name="常规 4 2 5 2" xfId="7543"/>
    <cellStyle name="常规 4 7 2" xfId="7544"/>
    <cellStyle name="常规 9 4 2" xfId="7545"/>
    <cellStyle name="常规 4 2 5 2 2" xfId="7546"/>
    <cellStyle name="常规 4 7 2 2" xfId="7547"/>
    <cellStyle name="常规 9 4 2 2 2" xfId="7548"/>
    <cellStyle name="常规 4 2 5 2 2 2 2" xfId="7549"/>
    <cellStyle name="常规 4 7 2 2 2 2" xfId="7550"/>
    <cellStyle name="常规 9 4 2 4" xfId="7551"/>
    <cellStyle name="常规 4 2 5 2 2 4" xfId="7552"/>
    <cellStyle name="常规 4 7 2 2 4" xfId="7553"/>
    <cellStyle name="常规 9 4 3" xfId="7554"/>
    <cellStyle name="常规 4 2 5 2 3" xfId="7555"/>
    <cellStyle name="常规 4 7 2 3" xfId="7556"/>
    <cellStyle name="常规 9 5" xfId="7557"/>
    <cellStyle name="常规 4 2 5 3" xfId="7558"/>
    <cellStyle name="常规 4 7 3" xfId="7559"/>
    <cellStyle name="常规 9 5 2" xfId="7560"/>
    <cellStyle name="常规 4 2 5 3 2" xfId="7561"/>
    <cellStyle name="常规 4 7 3 2" xfId="7562"/>
    <cellStyle name="常规 9 6" xfId="7563"/>
    <cellStyle name="常规 4 2 5 4" xfId="7564"/>
    <cellStyle name="常规 4 7 4" xfId="7565"/>
    <cellStyle name="常规 9 6 2" xfId="7566"/>
    <cellStyle name="常规 4 2 5 4 2" xfId="7567"/>
    <cellStyle name="常规 4 7 4 2" xfId="7568"/>
    <cellStyle name="常规 9 7" xfId="7569"/>
    <cellStyle name="常规 4 2 5 5" xfId="7570"/>
    <cellStyle name="常规 4 7 5" xfId="7571"/>
    <cellStyle name="常规 9 7 2" xfId="7572"/>
    <cellStyle name="常规 4 2 5 5 2" xfId="7573"/>
    <cellStyle name="常规 4 7 5 2" xfId="7574"/>
    <cellStyle name="常规 9 8" xfId="7575"/>
    <cellStyle name="常规 4 2 5 6" xfId="7576"/>
    <cellStyle name="常规 4 7 6" xfId="7577"/>
    <cellStyle name="常规 4 2 6" xfId="7578"/>
    <cellStyle name="常规 4 8" xfId="7579"/>
    <cellStyle name="常规 4 2 6 2" xfId="7580"/>
    <cellStyle name="常规 4 8 2" xfId="7581"/>
    <cellStyle name="常规 4 2 6 2 2" xfId="7582"/>
    <cellStyle name="常规 4 8 2 2" xfId="7583"/>
    <cellStyle name="常规 4 2 6 2 3" xfId="7584"/>
    <cellStyle name="常规 4 8 2 3" xfId="7585"/>
    <cellStyle name="常规 4 2 6 2 3 2" xfId="7586"/>
    <cellStyle name="常规 4 8 2 3 2" xfId="7587"/>
    <cellStyle name="常规 6 2 3 3 5" xfId="7588"/>
    <cellStyle name="常规 4 2 7" xfId="7589"/>
    <cellStyle name="常规 4 9" xfId="7590"/>
    <cellStyle name="常规 4 2 7 2" xfId="7591"/>
    <cellStyle name="常规 4 9 2" xfId="7592"/>
    <cellStyle name="常规 4 2 9" xfId="7593"/>
    <cellStyle name="常规 4 3" xfId="7594"/>
    <cellStyle name="常规 4 3 2" xfId="7595"/>
    <cellStyle name="常规 5 4" xfId="7596"/>
    <cellStyle name="常规 4 3 2 2" xfId="7597"/>
    <cellStyle name="常规 5 4 2" xfId="7598"/>
    <cellStyle name="常规 4 3 2 2 2 2" xfId="7599"/>
    <cellStyle name="常规 5 4 2 2 2" xfId="7600"/>
    <cellStyle name="常规 5 4 2 2 2 2" xfId="7601"/>
    <cellStyle name="常规 4 3 2 2 2 2 2" xfId="7602"/>
    <cellStyle name="常规 6 3 2 2 4" xfId="7603"/>
    <cellStyle name="常规 5 4 2 2 2 3" xfId="7604"/>
    <cellStyle name="常规 4 3 2 2 2 2 3" xfId="7605"/>
    <cellStyle name="常规 6 3 2 2 5" xfId="7606"/>
    <cellStyle name="常规 4 3 2 2 2 3" xfId="7607"/>
    <cellStyle name="常规 5 4 2 2 3" xfId="7608"/>
    <cellStyle name="常规 5 4 2 2 3 2" xfId="7609"/>
    <cellStyle name="常规 4 3 2 2 2 3 2" xfId="7610"/>
    <cellStyle name="常规 6 3 2 3 4" xfId="7611"/>
    <cellStyle name="常规 4 3 2 2 2 4" xfId="7612"/>
    <cellStyle name="常规 5 3 3 2 2 2" xfId="7613"/>
    <cellStyle name="常规 5 4 2 2 4" xfId="7614"/>
    <cellStyle name="常规 4 3 2 2 2 5" xfId="7615"/>
    <cellStyle name="常规 5 3 3 2 2 3" xfId="7616"/>
    <cellStyle name="常规 5 4 2 2 5" xfId="7617"/>
    <cellStyle name="常规 5 4 2 3" xfId="7618"/>
    <cellStyle name="常规 4 3 2 2 3" xfId="7619"/>
    <cellStyle name="常规 5 4 6 2 3 2" xfId="7620"/>
    <cellStyle name="常规 5 4 2 3 2" xfId="7621"/>
    <cellStyle name="常规 4 3 2 2 3 2" xfId="7622"/>
    <cellStyle name="常规 5 4 6 2 3 2 2" xfId="7623"/>
    <cellStyle name="常规 5 4 2 3 2 3" xfId="7624"/>
    <cellStyle name="常规 4 3 2 2 3 2 3" xfId="7625"/>
    <cellStyle name="常规 4 9 2 2 2" xfId="7626"/>
    <cellStyle name="常规 6 3 3 2 5" xfId="7627"/>
    <cellStyle name="常规 4 3 2 2 3 3" xfId="7628"/>
    <cellStyle name="常规 5 4 2 3 3" xfId="7629"/>
    <cellStyle name="常规 5 4 2 3 3 2" xfId="7630"/>
    <cellStyle name="常规 4 3 2 2 3 3 2" xfId="7631"/>
    <cellStyle name="常规 6 3 3 3 4" xfId="7632"/>
    <cellStyle name="常规 4 3 2 2 3 4" xfId="7633"/>
    <cellStyle name="常规 5 3 3 2 3 2" xfId="7634"/>
    <cellStyle name="常规 5 4 2 3 4" xfId="7635"/>
    <cellStyle name="常规 4 3 2 2 3 5" xfId="7636"/>
    <cellStyle name="常规 5 4 2 3 5" xfId="7637"/>
    <cellStyle name="常规 4 3 2 3" xfId="7638"/>
    <cellStyle name="常规 5 4 3" xfId="7639"/>
    <cellStyle name="常规 4 3 2 4" xfId="7640"/>
    <cellStyle name="常规 5 4 4" xfId="7641"/>
    <cellStyle name="常规 4 3 2 4 5" xfId="7642"/>
    <cellStyle name="常规 5 4 4 5" xfId="7643"/>
    <cellStyle name="常规 4 3 2 5" xfId="7644"/>
    <cellStyle name="常规 5 4 5" xfId="7645"/>
    <cellStyle name="常规 4 3 2 6" xfId="7646"/>
    <cellStyle name="常规 5 4 6" xfId="7647"/>
    <cellStyle name="常规 4 3 2 7" xfId="7648"/>
    <cellStyle name="常规 5 4 7" xfId="7649"/>
    <cellStyle name="常规 4 3 3" xfId="7650"/>
    <cellStyle name="常规 5 5" xfId="7651"/>
    <cellStyle name="常规 4 3 3 2" xfId="7652"/>
    <cellStyle name="常规 5 5 2" xfId="7653"/>
    <cellStyle name="常规 4 3 3 2 2" xfId="7654"/>
    <cellStyle name="常规 5 5 2 2" xfId="7655"/>
    <cellStyle name="常规 7 3 2 2 4" xfId="7656"/>
    <cellStyle name="常规 4 3 3 2 2 2 2" xfId="7657"/>
    <cellStyle name="常规 5 5 2 2 2 2" xfId="7658"/>
    <cellStyle name="常规 5 5 2 2 2 2 2 2" xfId="7659"/>
    <cellStyle name="常规 4 3 3 2 2 2 2 2 2" xfId="7660"/>
    <cellStyle name="常规 6 2 2 2 3 2 2 3" xfId="7661"/>
    <cellStyle name="常规 7 3 2 2 5" xfId="7662"/>
    <cellStyle name="常规 4 3 3 2 2 2 3" xfId="7663"/>
    <cellStyle name="常规 5 5 2 2 2 3" xfId="7664"/>
    <cellStyle name="常规 7 3 2 3 4" xfId="7665"/>
    <cellStyle name="常规 4 3 3 2 2 3 2" xfId="7666"/>
    <cellStyle name="常规 5 5 2 2 3 2" xfId="7667"/>
    <cellStyle name="常规 4 3 3 2 2 4" xfId="7668"/>
    <cellStyle name="常规 5 3 4 2 2 2" xfId="7669"/>
    <cellStyle name="常规 5 5 2 2 4" xfId="7670"/>
    <cellStyle name="常规 4 3 3 2 2 5" xfId="7671"/>
    <cellStyle name="常规 5 5 2 2 5" xfId="7672"/>
    <cellStyle name="常规 4 3 3 2 3" xfId="7673"/>
    <cellStyle name="常规 5 5 2 3" xfId="7674"/>
    <cellStyle name="常规 4 3 3 2 3 4" xfId="7675"/>
    <cellStyle name="常规 5 5 2 3 4" xfId="7676"/>
    <cellStyle name="常规 4 3 3 2 3 5" xfId="7677"/>
    <cellStyle name="常规 5 5 2 3 5" xfId="7678"/>
    <cellStyle name="常规 4 3 3 3" xfId="7679"/>
    <cellStyle name="常规 5 5 3" xfId="7680"/>
    <cellStyle name="常规 4 3 3 3 2" xfId="7681"/>
    <cellStyle name="常规 5 5 3 2" xfId="7682"/>
    <cellStyle name="常规 4 3 3 3 2 2 2 2" xfId="7683"/>
    <cellStyle name="常规 5 5 3 2 2 2 2" xfId="7684"/>
    <cellStyle name="常规 4 3 3 3 2 5" xfId="7685"/>
    <cellStyle name="常规 5 5 3 2 5" xfId="7686"/>
    <cellStyle name="常规 4 3 3 4" xfId="7687"/>
    <cellStyle name="常规 5 5 4" xfId="7688"/>
    <cellStyle name="常规 4 3 3 4 2" xfId="7689"/>
    <cellStyle name="常规 5 5 4 2" xfId="7690"/>
    <cellStyle name="常规 4 3 3 4 3" xfId="7691"/>
    <cellStyle name="常规 5 5 4 3" xfId="7692"/>
    <cellStyle name="常规 4 3 3 4 3 2" xfId="7693"/>
    <cellStyle name="常规 5 5 4 3 2" xfId="7694"/>
    <cellStyle name="常规 4 3 3 5" xfId="7695"/>
    <cellStyle name="常规 5 5 5" xfId="7696"/>
    <cellStyle name="常规 4 3 3 5 2" xfId="7697"/>
    <cellStyle name="常规 5 5 5 2" xfId="7698"/>
    <cellStyle name="常规 4 3 3 6" xfId="7699"/>
    <cellStyle name="常规 5 5 6" xfId="7700"/>
    <cellStyle name="常规 4 3 3 7" xfId="7701"/>
    <cellStyle name="常规 5 5 7" xfId="7702"/>
    <cellStyle name="常规 4 3 4" xfId="7703"/>
    <cellStyle name="常规 5 6" xfId="7704"/>
    <cellStyle name="常规 7 3 2 4 2 3" xfId="7705"/>
    <cellStyle name="常规 4 3 4 2" xfId="7706"/>
    <cellStyle name="常规 5 6 2" xfId="7707"/>
    <cellStyle name="常规 5 6 2 2" xfId="7708"/>
    <cellStyle name="常规 4 3 4 2 2" xfId="7709"/>
    <cellStyle name="常规 7 2 2 3 2 3 4" xfId="7710"/>
    <cellStyle name="常规 4 3 4 2 2 2 2 2 2 2" xfId="7711"/>
    <cellStyle name="常规 5 3 4 2 3" xfId="7712"/>
    <cellStyle name="常规 4 3 4 2 2 2 2 2 3" xfId="7713"/>
    <cellStyle name="常规 4 3 4 2 2 2 2 3 2" xfId="7714"/>
    <cellStyle name="常规 4 3 4 2 2 2 2 5" xfId="7715"/>
    <cellStyle name="常规 4 3 5 2 3 2 2 3" xfId="7716"/>
    <cellStyle name="常规 4 3 4 2 2 2 3 2 2" xfId="7717"/>
    <cellStyle name="常规 4 3 4 2 2 2 3 3" xfId="7718"/>
    <cellStyle name="常规 4 3 4 2 2 2 5 2" xfId="7719"/>
    <cellStyle name="常规 4 3 4 2 2 2 6" xfId="7720"/>
    <cellStyle name="常规 7 2 3 2 2 2 3 2" xfId="7721"/>
    <cellStyle name="常规 4 3 4 2 2 3 3" xfId="7722"/>
    <cellStyle name="常规 5 6 2 2 3 3" xfId="7723"/>
    <cellStyle name="常规 4 3 4 2 2 4 2" xfId="7724"/>
    <cellStyle name="常规 5 6 2 2 4 2" xfId="7725"/>
    <cellStyle name="常规 8 3 3 2 4" xfId="7726"/>
    <cellStyle name="常规 4 3 4 2 3 2 2" xfId="7727"/>
    <cellStyle name="常规 5 6 2 3 2 2" xfId="7728"/>
    <cellStyle name="常规 4 3 4 2 3 2 3" xfId="7729"/>
    <cellStyle name="常规 4 3 4 2 3 2 4" xfId="7730"/>
    <cellStyle name="常规 7 3 2 4 2 4" xfId="7731"/>
    <cellStyle name="常规 4 3 4 3" xfId="7732"/>
    <cellStyle name="常规 5 6 3" xfId="7733"/>
    <cellStyle name="常规 4 3 4 3 2 2 2 2" xfId="7734"/>
    <cellStyle name="常规 4 6 2 2 2 6" xfId="7735"/>
    <cellStyle name="常规 4 3 4 3 2 2 4" xfId="7736"/>
    <cellStyle name="常规 7 2 2 2 2 2 3 2" xfId="7737"/>
    <cellStyle name="普通_ 白土" xfId="7738"/>
    <cellStyle name="常规 4 3 4 3 2 2 5" xfId="7739"/>
    <cellStyle name="常规 4 3 4 3 2 3 2" xfId="7740"/>
    <cellStyle name="常规 5 6 3 2 3 2" xfId="7741"/>
    <cellStyle name="常规 4 3 4 3 2 3 3" xfId="7742"/>
    <cellStyle name="常规 4 3 4 3 2 4" xfId="7743"/>
    <cellStyle name="常规 5 6 3 2 4" xfId="7744"/>
    <cellStyle name="常规 4 3 4 3 2 5" xfId="7745"/>
    <cellStyle name="常规 5 6 3 2 5" xfId="7746"/>
    <cellStyle name="常规 4 3 4 3 2 6" xfId="7747"/>
    <cellStyle name="常规 6 3 6 3 2 2" xfId="7748"/>
    <cellStyle name="常规 4 3 4 3 3" xfId="7749"/>
    <cellStyle name="常规 5 6 3 3" xfId="7750"/>
    <cellStyle name="常规 6 3 2 2 2 2 2 4 2" xfId="7751"/>
    <cellStyle name="常规 6 3 3 2 3 2 2 2 2" xfId="7752"/>
    <cellStyle name="常规 4 3 4 3 3 2 2" xfId="7753"/>
    <cellStyle name="常规 4 6 2 3 2 4" xfId="7754"/>
    <cellStyle name="常规 5 6 3 3 2 2" xfId="7755"/>
    <cellStyle name="常规 4 3 4 4" xfId="7756"/>
    <cellStyle name="常规 5 6 4" xfId="7757"/>
    <cellStyle name="常规 4 3 4 4 2 2 2" xfId="7758"/>
    <cellStyle name="常规 4 6 3 2 2 4" xfId="7759"/>
    <cellStyle name="常规 4 3 4 4 2 2 3" xfId="7760"/>
    <cellStyle name="常规 4 6 3 2 2 5" xfId="7761"/>
    <cellStyle name="常规 4 3 4 4 2 3" xfId="7762"/>
    <cellStyle name="常规 4 3 4 4 3 2" xfId="7763"/>
    <cellStyle name="常规 4 3 4 5" xfId="7764"/>
    <cellStyle name="常规 5 6 5" xfId="7765"/>
    <cellStyle name="常规 4 3 4 5 2" xfId="7766"/>
    <cellStyle name="常规 4 3 4 6" xfId="7767"/>
    <cellStyle name="常规 5 6 6" xfId="7768"/>
    <cellStyle name="常规 4 3 4 7" xfId="7769"/>
    <cellStyle name="常规 4 3 5" xfId="7770"/>
    <cellStyle name="常规 5 7" xfId="7771"/>
    <cellStyle name="常规 4 3 5 2" xfId="7772"/>
    <cellStyle name="常规 5 7 2" xfId="7773"/>
    <cellStyle name="常规 4 3 5 2 2" xfId="7774"/>
    <cellStyle name="常规 5 7 2 2" xfId="7775"/>
    <cellStyle name="常规 9 3 2 2 4" xfId="7776"/>
    <cellStyle name="常规 4 3 5 2 2 2 2" xfId="7777"/>
    <cellStyle name="常规 5 7 2 2 2 2" xfId="7778"/>
    <cellStyle name="常规 4 3 5 2 2 2 2 2 2 2" xfId="7779"/>
    <cellStyle name="常规 4 3 5 2 2 2 2 2 3" xfId="7780"/>
    <cellStyle name="常规 4 3 5 2 2 2 2 5" xfId="7781"/>
    <cellStyle name="常规 9 3 2 2 5" xfId="7782"/>
    <cellStyle name="常规 4 3 5 2 2 2 3" xfId="7783"/>
    <cellStyle name="常规 4 3 5 2 2 2 4" xfId="7784"/>
    <cellStyle name="常规 4 3 5 2 2 2 5" xfId="7785"/>
    <cellStyle name="常规 4 3 5 2 2 3 2" xfId="7786"/>
    <cellStyle name="常规 4 3 5 2 2 4" xfId="7787"/>
    <cellStyle name="常规 5 7 2 2 4" xfId="7788"/>
    <cellStyle name="常规 4 3 5 2 2 5" xfId="7789"/>
    <cellStyle name="常规 5 7 2 2 5" xfId="7790"/>
    <cellStyle name="常规 4 3 5 2 2 6" xfId="7791"/>
    <cellStyle name="常规 4 3 5 2 3" xfId="7792"/>
    <cellStyle name="常规 5 7 2 3" xfId="7793"/>
    <cellStyle name="常规 9 3 3 2 4" xfId="7794"/>
    <cellStyle name="常规 4 3 5 2 3 2 2" xfId="7795"/>
    <cellStyle name="常规 5 7 2 3 2 2" xfId="7796"/>
    <cellStyle name="常规 4 3 5 2 3 2 3" xfId="7797"/>
    <cellStyle name="常规 4 3 5 2 3 2 3 2" xfId="7798"/>
    <cellStyle name="常规 4 3 5 2 3 2 4" xfId="7799"/>
    <cellStyle name="常规 4 3 5 2 3 2 4 2" xfId="7800"/>
    <cellStyle name="常规 4 3 5 2 3 2 5" xfId="7801"/>
    <cellStyle name="常规 4 3 5 3" xfId="7802"/>
    <cellStyle name="常规 5 7 3" xfId="7803"/>
    <cellStyle name="常规 4 3 5 3 2" xfId="7804"/>
    <cellStyle name="常规 5 7 3 2" xfId="7805"/>
    <cellStyle name="常规 9 4 2 2 4" xfId="7806"/>
    <cellStyle name="常规 4 3 5 3 2 2 2" xfId="7807"/>
    <cellStyle name="常规 4 7 2 2 2 4" xfId="7808"/>
    <cellStyle name="常规 4 3 5 3 2 2 2 2" xfId="7809"/>
    <cellStyle name="常规 4 3 5 3 2 2 3" xfId="7810"/>
    <cellStyle name="常规 4 3 5 3 2 2 4" xfId="7811"/>
    <cellStyle name="常规 7 2 2 3 2 2 3 2" xfId="7812"/>
    <cellStyle name="常规 4 3 5 3 2 3" xfId="7813"/>
    <cellStyle name="常规 4 3 5 3 2 3 2" xfId="7814"/>
    <cellStyle name="常规 4 3 5 3 2 4 2" xfId="7815"/>
    <cellStyle name="常规 4 3 5 3 2 5" xfId="7816"/>
    <cellStyle name="常规 4 3 5 3 3" xfId="7817"/>
    <cellStyle name="常规 4 3 5 3 3 2 2" xfId="7818"/>
    <cellStyle name="常规 4 3 5 4" xfId="7819"/>
    <cellStyle name="常规 5 7 4" xfId="7820"/>
    <cellStyle name="常规 4 3 5 4 2" xfId="7821"/>
    <cellStyle name="常规 5 7 4 2" xfId="7822"/>
    <cellStyle name="常规 4 3 5 4 2 2" xfId="7823"/>
    <cellStyle name="常规 4 3 5 4 2 2 2" xfId="7824"/>
    <cellStyle name="常规 4 3 5 4 2 3" xfId="7825"/>
    <cellStyle name="常规 4 3 5 4 3" xfId="7826"/>
    <cellStyle name="常规 4 3 5 4 3 2" xfId="7827"/>
    <cellStyle name="常规 4 3 5 4 3 2 2" xfId="7828"/>
    <cellStyle name="常规 4 3 5 4 4 2" xfId="7829"/>
    <cellStyle name="常规 4 3 5 4 5" xfId="7830"/>
    <cellStyle name="常规 4 3 5 4 5 2" xfId="7831"/>
    <cellStyle name="常规 4 3 5 4 6" xfId="7832"/>
    <cellStyle name="常规 4 3 5 5" xfId="7833"/>
    <cellStyle name="常规 5 7 5" xfId="7834"/>
    <cellStyle name="常规 4 3 5 5 2" xfId="7835"/>
    <cellStyle name="常规 5 7 5 2" xfId="7836"/>
    <cellStyle name="常规 4 3 5 5 3" xfId="7837"/>
    <cellStyle name="常规 4 3 5 6" xfId="7838"/>
    <cellStyle name="常规 4 3 5 6 2" xfId="7839"/>
    <cellStyle name="常规 4 3 5 7" xfId="7840"/>
    <cellStyle name="常规 4 3 6" xfId="7841"/>
    <cellStyle name="常规 5 8" xfId="7842"/>
    <cellStyle name="常规 4 3 6 2" xfId="7843"/>
    <cellStyle name="常规 5 8 2" xfId="7844"/>
    <cellStyle name="常规 4 3 6 2 2" xfId="7845"/>
    <cellStyle name="常规 5 8 2 2" xfId="7846"/>
    <cellStyle name="常规 4 3 6 2 2 2 2" xfId="7847"/>
    <cellStyle name="常规 4 3 6 2 2 2 2 2" xfId="7848"/>
    <cellStyle name="常规 4 3 6 2 2 2 3" xfId="7849"/>
    <cellStyle name="常规 4 3 6 2 2 2 4" xfId="7850"/>
    <cellStyle name="常规 4 3 6 2 3" xfId="7851"/>
    <cellStyle name="常规 5 8 2 3" xfId="7852"/>
    <cellStyle name="常规 4 3 7 2" xfId="7853"/>
    <cellStyle name="常规 5 9 2" xfId="7854"/>
    <cellStyle name="常规 4 3 7 2 3" xfId="7855"/>
    <cellStyle name="常规 4 3 7 2 5" xfId="7856"/>
    <cellStyle name="常规 4 3 7 3 2" xfId="7857"/>
    <cellStyle name="常规 4 3 7 4" xfId="7858"/>
    <cellStyle name="常规 4 6 2 2 2 2 4" xfId="7859"/>
    <cellStyle name="常规 4 6 2 2 2 2 5" xfId="7860"/>
    <cellStyle name="常规 4 6 2 2 2 3 2" xfId="7861"/>
    <cellStyle name="常规 4 6 2 3 2 3" xfId="7862"/>
    <cellStyle name="常规 4 6 2 3 2 4 2" xfId="7863"/>
    <cellStyle name="常规 4 6 3 2 2 2 2" xfId="7864"/>
    <cellStyle name="常规 4 6 3 2 3 3" xfId="7865"/>
    <cellStyle name="常规 4 6 3 2 5" xfId="7866"/>
    <cellStyle name="常规 6 11" xfId="7867"/>
    <cellStyle name="常规 4 6 4 2 2 3" xfId="7868"/>
    <cellStyle name="常规 4 6 4 2 3" xfId="7869"/>
    <cellStyle name="常规 4 6 4 3" xfId="7870"/>
    <cellStyle name="常规 4 6 5 2" xfId="7871"/>
    <cellStyle name="常规 4 7 2 2 2 2 2" xfId="7872"/>
    <cellStyle name="常规 4 7 2 2 2 3" xfId="7873"/>
    <cellStyle name="常规 4 7 2 2 3 2" xfId="7874"/>
    <cellStyle name="常规 4 7 2 2 5" xfId="7875"/>
    <cellStyle name="常规 4 7 3 2 2 2" xfId="7876"/>
    <cellStyle name="常规 4 7 3 2 3" xfId="7877"/>
    <cellStyle name="常规 4 7 3 3" xfId="7878"/>
    <cellStyle name="常规 4 7 4 3" xfId="7879"/>
    <cellStyle name="常规 4 7 6 2" xfId="7880"/>
    <cellStyle name="常规 4 7 7" xfId="7881"/>
    <cellStyle name="常规 4 8 2 2 2 2" xfId="7882"/>
    <cellStyle name="常规 5 4 5 6" xfId="7883"/>
    <cellStyle name="常规 4 8 2 2 2 2 2" xfId="7884"/>
    <cellStyle name="常规 4 8 2 2 2 3" xfId="7885"/>
    <cellStyle name="常规 4 8 2 2 2 4 2" xfId="7886"/>
    <cellStyle name="常规 4 8 3 2 2 3" xfId="7887"/>
    <cellStyle name="常规 4 8 3 2 4 2" xfId="7888"/>
    <cellStyle name="常规 4 8 3 2 5" xfId="7889"/>
    <cellStyle name="常规 4 8 4 2 2" xfId="7890"/>
    <cellStyle name="常规 6 2 5 2 5" xfId="7891"/>
    <cellStyle name="常规 4 8 4 3" xfId="7892"/>
    <cellStyle name="常规 4 8 6 2" xfId="7893"/>
    <cellStyle name="常规 4 9 2 2" xfId="7894"/>
    <cellStyle name="常规 4 9 2 2 2 3" xfId="7895"/>
    <cellStyle name="常规 5 4 2 3 2 3 3" xfId="7896"/>
    <cellStyle name="常规 4 9 2 2 4" xfId="7897"/>
    <cellStyle name="常规 5 4 2 3 2 5" xfId="7898"/>
    <cellStyle name="常规 4 9 2 3" xfId="7899"/>
    <cellStyle name="常规 4 9 2 3 2" xfId="7900"/>
    <cellStyle name="常规 6 3 3 3 5" xfId="7901"/>
    <cellStyle name="常规 4 9 2 5" xfId="7902"/>
    <cellStyle name="常规 5" xfId="7903"/>
    <cellStyle name="常规 5 10" xfId="7904"/>
    <cellStyle name="常规 5 4 2 2 2 2 5" xfId="7905"/>
    <cellStyle name="常规 5 5 2 3 2 2 3" xfId="7906"/>
    <cellStyle name="常规 5 2" xfId="7907"/>
    <cellStyle name="常规 5 2 2" xfId="7908"/>
    <cellStyle name="常规 5 2 2 2" xfId="7909"/>
    <cellStyle name="常规 5 2 2 2 2 2 2 4" xfId="7910"/>
    <cellStyle name="常规 5 4 2 4 2 4" xfId="7911"/>
    <cellStyle name="常规 5 2 2 2 3 2 3" xfId="7912"/>
    <cellStyle name="常规 5 4 3 4 3" xfId="7913"/>
    <cellStyle name="常规 5 2 2 2 3 2 4" xfId="7914"/>
    <cellStyle name="常规 5 4 3 4 4" xfId="7915"/>
    <cellStyle name="常规 5 2 2 2 3 3 2" xfId="7916"/>
    <cellStyle name="常规 5 4 3 5 2" xfId="7917"/>
    <cellStyle name="常规 5 2 2 2 3 5" xfId="7918"/>
    <cellStyle name="常规 5 4 3 7" xfId="7919"/>
    <cellStyle name="常规 6 2 3 2 3 3" xfId="7920"/>
    <cellStyle name="常规 5 2 2 3" xfId="7921"/>
    <cellStyle name="常规 5 2 3" xfId="7922"/>
    <cellStyle name="常规 5 2 3 2 2 3 2" xfId="7923"/>
    <cellStyle name="常规 5 2 3 2 2 5" xfId="7924"/>
    <cellStyle name="常规 6 2 4 2 2 3" xfId="7925"/>
    <cellStyle name="常规 5 2 3 2 3" xfId="7926"/>
    <cellStyle name="常规 5 2 3 2 4" xfId="7927"/>
    <cellStyle name="常规 5 2 3 3 4" xfId="7928"/>
    <cellStyle name="常规 5 2 3 3 5" xfId="7929"/>
    <cellStyle name="常规 5 2 4" xfId="7930"/>
    <cellStyle name="常规 7 3 3 3 2 3 2" xfId="7931"/>
    <cellStyle name="常规 5 2 4 2 2" xfId="7932"/>
    <cellStyle name="常规 7 4 2 6" xfId="7933"/>
    <cellStyle name="常规 5 2 4 2 2 4" xfId="7934"/>
    <cellStyle name="常规 6 2 5 2 2 2" xfId="7935"/>
    <cellStyle name="常规 5 2 4 2 3" xfId="7936"/>
    <cellStyle name="常规 7 3 3 3 2 4" xfId="7937"/>
    <cellStyle name="常规 5 2 4 3" xfId="7938"/>
    <cellStyle name="常规 5 2 4 3 2" xfId="7939"/>
    <cellStyle name="常规 5 2 5 2" xfId="7940"/>
    <cellStyle name="常规 5 2 5 2 2" xfId="7941"/>
    <cellStyle name="常规 5 2 5 2 3" xfId="7942"/>
    <cellStyle name="常规 5 2 5 3" xfId="7943"/>
    <cellStyle name="常规 5 2 5 3 2" xfId="7944"/>
    <cellStyle name="常规 5 2 6 2" xfId="7945"/>
    <cellStyle name="常规 5 2 7" xfId="7946"/>
    <cellStyle name="常规 5 2 8" xfId="7947"/>
    <cellStyle name="常规 5 3" xfId="7948"/>
    <cellStyle name="常规 5 3 2" xfId="7949"/>
    <cellStyle name="常规 5 3 2 2" xfId="7950"/>
    <cellStyle name="常规 5 3 2 2 2" xfId="7951"/>
    <cellStyle name="常规 5 3 2 2 2 2" xfId="7952"/>
    <cellStyle name="常规 5 3 2 2 4" xfId="7953"/>
    <cellStyle name="常规 5 3 2 2 2 3" xfId="7954"/>
    <cellStyle name="常规 5 3 2 2 5" xfId="7955"/>
    <cellStyle name="常规 5 3 2 2 2 5" xfId="7956"/>
    <cellStyle name="常规 6 3 3 2 2 3" xfId="7957"/>
    <cellStyle name="常规 5 3 2 2 3" xfId="7958"/>
    <cellStyle name="常规 5 3 2 2 3 2" xfId="7959"/>
    <cellStyle name="常规 5 3 2 3 4" xfId="7960"/>
    <cellStyle name="常规 5 3 2 3" xfId="7961"/>
    <cellStyle name="常规 5 3 2 3 2 2" xfId="7962"/>
    <cellStyle name="常规 5 3 3 2 4" xfId="7963"/>
    <cellStyle name="常规 5 3 2 3 2 3" xfId="7964"/>
    <cellStyle name="常规 5 3 3 2 5" xfId="7965"/>
    <cellStyle name="常规 5 3 2 3 2 4" xfId="7966"/>
    <cellStyle name="常规 6 3 3 3 2 2" xfId="7967"/>
    <cellStyle name="常规 5 3 2 3 3" xfId="7968"/>
    <cellStyle name="常规 5 3 2 3 3 2" xfId="7969"/>
    <cellStyle name="常规 5 3 2 3 5" xfId="7970"/>
    <cellStyle name="常规 5 3 3 2" xfId="7971"/>
    <cellStyle name="常规 5 3 3 2 2" xfId="7972"/>
    <cellStyle name="常规 5 4 2 2 4 2" xfId="7973"/>
    <cellStyle name="常规 5 3 3 2 2 2 2" xfId="7974"/>
    <cellStyle name="常规 6 3 2 4 4" xfId="7975"/>
    <cellStyle name="常规 5 4 2 2 6" xfId="7976"/>
    <cellStyle name="常规 5 3 3 2 2 4" xfId="7977"/>
    <cellStyle name="常规 6 3 4 2 2 2" xfId="7978"/>
    <cellStyle name="常规 5 3 3 2 3" xfId="7979"/>
    <cellStyle name="常规 5 3 3 3" xfId="7980"/>
    <cellStyle name="常规 5 3 3 3 2" xfId="7981"/>
    <cellStyle name="常规 5 3 4" xfId="7982"/>
    <cellStyle name="常规 7 3 3 4 2 3" xfId="7983"/>
    <cellStyle name="常规 5 3 4 2" xfId="7984"/>
    <cellStyle name="常规 5 3 4 2 2" xfId="7985"/>
    <cellStyle name="常规 7 3 3 4 2 4" xfId="7986"/>
    <cellStyle name="常规 5 3 4 3" xfId="7987"/>
    <cellStyle name="常规 5 3 4 3 2" xfId="7988"/>
    <cellStyle name="常规 5 3 5" xfId="7989"/>
    <cellStyle name="常规 5 3 5 2" xfId="7990"/>
    <cellStyle name="常规 5 3 6" xfId="7991"/>
    <cellStyle name="常规 5 3 7" xfId="7992"/>
    <cellStyle name="常规 7 8 3" xfId="7993"/>
    <cellStyle name="常规 5 4 10" xfId="7994"/>
    <cellStyle name="常规 7 8 4" xfId="7995"/>
    <cellStyle name="常规 5 4 11" xfId="7996"/>
    <cellStyle name="常规 5 4 2 2 2 2 2 2 2" xfId="7997"/>
    <cellStyle name="常规 5 4 2 2 2 2 3 2" xfId="7998"/>
    <cellStyle name="常规 5 4 2 2 2 2 3 3" xfId="7999"/>
    <cellStyle name="常规 5 4 2 2 2 2 4 2" xfId="8000"/>
    <cellStyle name="常规 5 5 2 3 2 2 2 2" xfId="8001"/>
    <cellStyle name="常规 6 2 2 3 3 2 2 3" xfId="8002"/>
    <cellStyle name="常规 5 4 2 2 3 2 2 2 2" xfId="8003"/>
    <cellStyle name="常规 6 2 2 2 4 2 4 2" xfId="8004"/>
    <cellStyle name="常规 5 4 2 2 3 2 2 3" xfId="8005"/>
    <cellStyle name="常规 5 4 2 2 3 2 3 2" xfId="8006"/>
    <cellStyle name="常规 5 4 2 2 3 2 4 2" xfId="8007"/>
    <cellStyle name="常规 5 4 2 2 3 3" xfId="8008"/>
    <cellStyle name="常规 6 3 2 3 5" xfId="8009"/>
    <cellStyle name="常规 5 4 2 2 7" xfId="8010"/>
    <cellStyle name="常规 6 3 4 2 2 3" xfId="8011"/>
    <cellStyle name="常规 5 4 2 3 2 2 2 3" xfId="8012"/>
    <cellStyle name="常规 5 4 2 3 2 2 3 2" xfId="8013"/>
    <cellStyle name="常规 5 4 2 3 2 2 5" xfId="8014"/>
    <cellStyle name="常规 5 4 2 3 5 2" xfId="8015"/>
    <cellStyle name="常规 5 4 2 3 6" xfId="8016"/>
    <cellStyle name="常规 6 3 4 2 3 2" xfId="8017"/>
    <cellStyle name="常规 5 4 2 4 2 2 3" xfId="8018"/>
    <cellStyle name="常规 5 4 2 4 2 3 2" xfId="8019"/>
    <cellStyle name="常规 6 3 4 2 5 2" xfId="8020"/>
    <cellStyle name="常规 7 5 2 2 2 2 2" xfId="8021"/>
    <cellStyle name="常规 5 4 2 4 2 5" xfId="8022"/>
    <cellStyle name="常规 9 2 2 6 2" xfId="8023"/>
    <cellStyle name="常规 5 4 2 4 3 3" xfId="8024"/>
    <cellStyle name="常规 6 3 4 3 5" xfId="8025"/>
    <cellStyle name="常规 5 4 3 2 2 2 2 2 2" xfId="8026"/>
    <cellStyle name="常规 5 4 3 2 2 2 2 3 2" xfId="8027"/>
    <cellStyle name="常规 5 4 3 2 2 2 3" xfId="8028"/>
    <cellStyle name="常规 5 4 3 2 2 2 3 2" xfId="8029"/>
    <cellStyle name="常规 5 4 3 2 2 2 5" xfId="8030"/>
    <cellStyle name="常规 5 4 3 2 2 3 2" xfId="8031"/>
    <cellStyle name="常规 5 4 3 2 6" xfId="8032"/>
    <cellStyle name="常规 6 3 4 3 2 2" xfId="8033"/>
    <cellStyle name="常规 5 4 3 2 7" xfId="8034"/>
    <cellStyle name="常规 6 3 4 3 2 3" xfId="8035"/>
    <cellStyle name="常规 5 4 3 3 2 2 2 2" xfId="8036"/>
    <cellStyle name="常规 5 4 3 3 2 2 3" xfId="8037"/>
    <cellStyle name="常规 5 4 3 3 2 3 2" xfId="8038"/>
    <cellStyle name="常规 5 4 3 3 2 5" xfId="8039"/>
    <cellStyle name="常规 5 4 3 3 3" xfId="8040"/>
    <cellStyle name="常规 5 4 3 3 4" xfId="8041"/>
    <cellStyle name="常规 5 4 3 3 5" xfId="8042"/>
    <cellStyle name="常规 5 4 3 3 6" xfId="8043"/>
    <cellStyle name="常规 6 3 4 3 3 2" xfId="8044"/>
    <cellStyle name="常规 5 4 3 4 5" xfId="8045"/>
    <cellStyle name="常规 5 4 3 4 6" xfId="8046"/>
    <cellStyle name="常规 5 4 4 2 2 2 2 2" xfId="8047"/>
    <cellStyle name="常规 5 4 4 2 2 2 2 2 2" xfId="8048"/>
    <cellStyle name="常规 5 4 4 2 2 2 3" xfId="8049"/>
    <cellStyle name="常规 5 4 4 2 2 2 3 2" xfId="8050"/>
    <cellStyle name="常规 5 4 4 2 2 2 5" xfId="8051"/>
    <cellStyle name="常规 5 4 4 2 2 3 2" xfId="8052"/>
    <cellStyle name="常规 6 2 3 4 2 5" xfId="8053"/>
    <cellStyle name="常规 5 4 4 2 2 5" xfId="8054"/>
    <cellStyle name="常规 5 4 4 2 2 6" xfId="8055"/>
    <cellStyle name="常规 6 2 2 3 2 2 2 2 2" xfId="8056"/>
    <cellStyle name="常规 5 4 4 2 3 6" xfId="8057"/>
    <cellStyle name="常规 6 2 2 3 2 2 2 3 2" xfId="8058"/>
    <cellStyle name="常规 5 4 4 3 2 2 2" xfId="8059"/>
    <cellStyle name="常规 5 4 4 3 2 2 2 2" xfId="8060"/>
    <cellStyle name="常规 5 4 4 3 2 2 3" xfId="8061"/>
    <cellStyle name="常规 7 3 3 2 2 2 3 2" xfId="8062"/>
    <cellStyle name="常规 5 4 4 3 2 2 4" xfId="8063"/>
    <cellStyle name="常规 5 4 4 3 2 5" xfId="8064"/>
    <cellStyle name="常规 5 4 4 3 3" xfId="8065"/>
    <cellStyle name="常规 5 4 4 4 2" xfId="8066"/>
    <cellStyle name="常规 7 3 2 2 2 2 3 2" xfId="8067"/>
    <cellStyle name="常规 5 4 4 4 2 2 2" xfId="8068"/>
    <cellStyle name="常规 7 4 2 3 2 2 2" xfId="8069"/>
    <cellStyle name="常规 7 3 2 2 2 2 4" xfId="8070"/>
    <cellStyle name="常规 5 4 4 4 2 3" xfId="8071"/>
    <cellStyle name="常规 7 3 2 2 2 2 5" xfId="8072"/>
    <cellStyle name="常规 5 4 4 4 2 4" xfId="8073"/>
    <cellStyle name="常规 5 4 4 4 3" xfId="8074"/>
    <cellStyle name="常规 7 3 2 2 3 2 3" xfId="8075"/>
    <cellStyle name="常规 5 4 4 5 2 2" xfId="8076"/>
    <cellStyle name="常规 5 4 4 7" xfId="8077"/>
    <cellStyle name="常规 6 2 3 2 4 3" xfId="8078"/>
    <cellStyle name="常规 5 4 5 2 2 2 2" xfId="8079"/>
    <cellStyle name="常规 6 3 3 2" xfId="8080"/>
    <cellStyle name="常规 5 4 5 2 2 2 3" xfId="8081"/>
    <cellStyle name="常规 6 3 3 3" xfId="8082"/>
    <cellStyle name="常规 5 4 5 2 2 2 4" xfId="8083"/>
    <cellStyle name="常规 6 3 3 4" xfId="8084"/>
    <cellStyle name="常规 6 2 2 2 2 2 2 2 3" xfId="8085"/>
    <cellStyle name="常规 5 4 5 2 2 5" xfId="8086"/>
    <cellStyle name="常规 6 3 6" xfId="8087"/>
    <cellStyle name="常规 5 4 5 2 3" xfId="8088"/>
    <cellStyle name="常规 7 3 3 2" xfId="8089"/>
    <cellStyle name="常规 5 4 5 3 2 2 2" xfId="8090"/>
    <cellStyle name="常规 7 3 4" xfId="8091"/>
    <cellStyle name="常规 5 4 5 3 2 3" xfId="8092"/>
    <cellStyle name="常规 7 3 5" xfId="8093"/>
    <cellStyle name="常规 5 4 5 3 2 4" xfId="8094"/>
    <cellStyle name="常规 5 4 5 3 3" xfId="8095"/>
    <cellStyle name="常规 5 4 5 3 6" xfId="8096"/>
    <cellStyle name="常规 5 4 5 4 2" xfId="8097"/>
    <cellStyle name="常规 5 4 5 5" xfId="8098"/>
    <cellStyle name="常规 5 4 6 2 2" xfId="8099"/>
    <cellStyle name="常规 5 4 6 2 2 2 2" xfId="8100"/>
    <cellStyle name="常规 5 4 6 2 3" xfId="8101"/>
    <cellStyle name="常规 5 4 6 3 2 2" xfId="8102"/>
    <cellStyle name="常规 5 4 6 3 3" xfId="8103"/>
    <cellStyle name="常规 5 4 6 4 2" xfId="8104"/>
    <cellStyle name="常规 6 3 2 2 2 2 2 2" xfId="8105"/>
    <cellStyle name="常规 5 4 6 5 2" xfId="8106"/>
    <cellStyle name="常规 6 3 2 2 2 2 3 2" xfId="8107"/>
    <cellStyle name="常规 5 4 7 2" xfId="8108"/>
    <cellStyle name="常规 5 4 7 2 2" xfId="8109"/>
    <cellStyle name="常规 5 4 7 2 2 2" xfId="8110"/>
    <cellStyle name="常规 5 4 7 2 3" xfId="8111"/>
    <cellStyle name="常规 5 4 7 3 2" xfId="8112"/>
    <cellStyle name="常规 5 4 7 3 3" xfId="8113"/>
    <cellStyle name="常规 5 4 7 4" xfId="8114"/>
    <cellStyle name="常规 6 3 2 2 2 3 2" xfId="8115"/>
    <cellStyle name="常规 5 4 7 5" xfId="8116"/>
    <cellStyle name="常规 5 4 7 6" xfId="8117"/>
    <cellStyle name="常规 5 5 2 2 2 2 2 3" xfId="8118"/>
    <cellStyle name="常规 6 2 2 2 3 2 2 4" xfId="8119"/>
    <cellStyle name="常规 5 5 2 2 2 3 2 2" xfId="8120"/>
    <cellStyle name="常规 5 5 2 3 2 4 2" xfId="8121"/>
    <cellStyle name="常规 5 5 2 3 4 2" xfId="8122"/>
    <cellStyle name="常规 5 5 3 2 2 5" xfId="8123"/>
    <cellStyle name="常规 5 5 3 2 3 3" xfId="8124"/>
    <cellStyle name="常规 5 5 4 2 3 2" xfId="8125"/>
    <cellStyle name="常规 5 5 6 2" xfId="8126"/>
    <cellStyle name="常规 6" xfId="8127"/>
    <cellStyle name="常规 6 2" xfId="8128"/>
    <cellStyle name="常规 6 2 2 2" xfId="8129"/>
    <cellStyle name="常规 6 2 2 2 2" xfId="8130"/>
    <cellStyle name="常规 6 2 2 2 2 2 2" xfId="8131"/>
    <cellStyle name="常规 6 2 2 2 2 2 2 2" xfId="8132"/>
    <cellStyle name="常规 6 2 2 2 2 2 2 2 2 2" xfId="8133"/>
    <cellStyle name="常规 6 3 5 2" xfId="8134"/>
    <cellStyle name="常规 6 2 2 2 2 2 2 2 4" xfId="8135"/>
    <cellStyle name="常规 6 2 2 3 2 3 2 2 2" xfId="8136"/>
    <cellStyle name="常规 6 3 7" xfId="8137"/>
    <cellStyle name="常规 6 2 2 2 2 2 2 3" xfId="8138"/>
    <cellStyle name="常规 6 2 2 2 2 2 2 4" xfId="8139"/>
    <cellStyle name="常规 6 2 3 2 3 2 2 2" xfId="8140"/>
    <cellStyle name="常规 6 2 2 2 2 2 2 5" xfId="8141"/>
    <cellStyle name="常规 6 2 2 2 2 2 3" xfId="8142"/>
    <cellStyle name="常规 6 2 2 2 2 2 3 2" xfId="8143"/>
    <cellStyle name="常规 6 2 2 2 2 2 4" xfId="8144"/>
    <cellStyle name="常规 6 3 2 3 2 2 2" xfId="8145"/>
    <cellStyle name="常规 6 2 2 2 2 2 5" xfId="8146"/>
    <cellStyle name="常规 6 3 2 3 2 2 3" xfId="8147"/>
    <cellStyle name="常规 6 2 2 2 2 3 2" xfId="8148"/>
    <cellStyle name="常规 6 2 2 2 2 3 2 2" xfId="8149"/>
    <cellStyle name="常规 6 2 2 2 2 3 2 3" xfId="8150"/>
    <cellStyle name="常规 6 2 2 2 2 3 2 4" xfId="8151"/>
    <cellStyle name="常规 6 2 2 2 2 3 3" xfId="8152"/>
    <cellStyle name="常规 6 2 2 2 2 3 3 2" xfId="8153"/>
    <cellStyle name="常规 6 2 2 2 2 3 4" xfId="8154"/>
    <cellStyle name="常规 6 3 2 3 2 3 2" xfId="8155"/>
    <cellStyle name="常规 6 2 2 2 2 3 5" xfId="8156"/>
    <cellStyle name="常规 6 2 2 2 2 4 3" xfId="8157"/>
    <cellStyle name="常规 7 2 3 2 2 2 3" xfId="8158"/>
    <cellStyle name="常规 8 2 4 2 2 2" xfId="8159"/>
    <cellStyle name="常规 6 2 2 2 2 6" xfId="8160"/>
    <cellStyle name="常规 7 2 3 2 2 4" xfId="8161"/>
    <cellStyle name="常规 6 2 2 2 3" xfId="8162"/>
    <cellStyle name="常规 6 2 2 2 3 2 2" xfId="8163"/>
    <cellStyle name="常规 6 2 2 2 3 2 2 2" xfId="8164"/>
    <cellStyle name="常规 6 2 2 2 3 2 3" xfId="8165"/>
    <cellStyle name="常规 6 2 2 2 3 2 3 2" xfId="8166"/>
    <cellStyle name="常规 6 2 2 2 3 2 4" xfId="8167"/>
    <cellStyle name="常规 6 2 2 2 3 2 5" xfId="8168"/>
    <cellStyle name="常规 6 2 2 2 3 3 2" xfId="8169"/>
    <cellStyle name="常规 6 2 2 2 3 5" xfId="8170"/>
    <cellStyle name="常规 7 2 3 2 3 3" xfId="8171"/>
    <cellStyle name="常规 6 2 2 2 4" xfId="8172"/>
    <cellStyle name="常规 6 2 2 2 4 2 2" xfId="8173"/>
    <cellStyle name="常规 6 2 2 2 4 2 2 2" xfId="8174"/>
    <cellStyle name="常规 7 2 2 2 4 2 3" xfId="8175"/>
    <cellStyle name="常规 6 2 2 2 4 2 3" xfId="8176"/>
    <cellStyle name="常规 6 2 2 2 4 3" xfId="8177"/>
    <cellStyle name="常规 6 2 2 2 4 3 2" xfId="8178"/>
    <cellStyle name="常规 6 2 2 2 4 5" xfId="8179"/>
    <cellStyle name="常规 6 2 2 2 5" xfId="8180"/>
    <cellStyle name="常规 6 2 2 3" xfId="8181"/>
    <cellStyle name="常规 6 2 2 3 2 2 2 2 2 2" xfId="8182"/>
    <cellStyle name="常规 6 2 2 3 2 2 2 2 4" xfId="8183"/>
    <cellStyle name="常规 6 2 2 3 2 2 2 3" xfId="8184"/>
    <cellStyle name="常规 6 2 2 3 2 2 2 4" xfId="8185"/>
    <cellStyle name="常规 6 2 2 3 2 2 2 5" xfId="8186"/>
    <cellStyle name="常规 6 2 2 3 2 2 3 2" xfId="8187"/>
    <cellStyle name="常规 6 2 2 3 2 2 5" xfId="8188"/>
    <cellStyle name="常规 6 3 2 4 2 2 3" xfId="8189"/>
    <cellStyle name="常规 6 2 2 3 2 2 6" xfId="8190"/>
    <cellStyle name="常规 6 2 2 3 2 3 2 2" xfId="8191"/>
    <cellStyle name="常规 6 2 2 3 2 3 2 3" xfId="8192"/>
    <cellStyle name="常规 6 2 2 3 2 3 2 4" xfId="8193"/>
    <cellStyle name="常规 6 2 2 3 2 3 3" xfId="8194"/>
    <cellStyle name="常规 6 2 2 3 2 3 3 2" xfId="8195"/>
    <cellStyle name="常规 6 2 2 3 2 3 5" xfId="8196"/>
    <cellStyle name="常规 6 2 2 3 2 3 6" xfId="8197"/>
    <cellStyle name="常规 7 2 3 3 2 2 3" xfId="8198"/>
    <cellStyle name="常规 6 2 2 3 2 4 3" xfId="8199"/>
    <cellStyle name="常规 7 2 3 3 2 4" xfId="8200"/>
    <cellStyle name="常规 6 2 2 3 2 6" xfId="8201"/>
    <cellStyle name="常规 6 2 2 3 3" xfId="8202"/>
    <cellStyle name="常规 6 2 2 3 3 2 2" xfId="8203"/>
    <cellStyle name="常规 6 2 2 3 3 2 2 2" xfId="8204"/>
    <cellStyle name="常规 6 2 2 3 3 2 2 2 2" xfId="8205"/>
    <cellStyle name="常规 6 2 2 3 3 2 2 4" xfId="8206"/>
    <cellStyle name="常规 6 2 2 3 3 2 3" xfId="8207"/>
    <cellStyle name="常规 7" xfId="8208"/>
    <cellStyle name="常规 6 2 2 3 3 2 3 2" xfId="8209"/>
    <cellStyle name="常规 6 2 2 3 3 2 5" xfId="8210"/>
    <cellStyle name="常规 6 2 2 3 3 3" xfId="8211"/>
    <cellStyle name="常规 6 2 2 3 3 3 2" xfId="8212"/>
    <cellStyle name="常规 6 2 2 3 3 5" xfId="8213"/>
    <cellStyle name="常规 6 2 2 3 4" xfId="8214"/>
    <cellStyle name="常规 6 2 2 3 4 2" xfId="8215"/>
    <cellStyle name="常规 6 2 2 3 4 2 2" xfId="8216"/>
    <cellStyle name="常规 6 2 2 3 4 2 2 2" xfId="8217"/>
    <cellStyle name="常规 6 2 2 3 4 2 3" xfId="8218"/>
    <cellStyle name="常规 6 2 2 3 4 2 4" xfId="8219"/>
    <cellStyle name="常规 6 2 2 3 4 3" xfId="8220"/>
    <cellStyle name="常规 6 2 2 3 4 3 2" xfId="8221"/>
    <cellStyle name="常规 6 2 2 3 4 5" xfId="8222"/>
    <cellStyle name="常规 6 2 2 3 5" xfId="8223"/>
    <cellStyle name="常规 6 2 2 3 5 2" xfId="8224"/>
    <cellStyle name="常规 6 2 2 3 7" xfId="8225"/>
    <cellStyle name="常规 6 2 2 4" xfId="8226"/>
    <cellStyle name="常规 6 2 2 4 2" xfId="8227"/>
    <cellStyle name="常规 6 2 2 4 2 2 2 2" xfId="8228"/>
    <cellStyle name="常规 6 2 2 4 2 2 2 3" xfId="8229"/>
    <cellStyle name="常规 6 2 2 4 2 2 2 4" xfId="8230"/>
    <cellStyle name="常规 7 2 3 4 2 3" xfId="8231"/>
    <cellStyle name="常规 6 2 2 4 2 5" xfId="8232"/>
    <cellStyle name="常规 6 2 2 4 3 2 2 2" xfId="8233"/>
    <cellStyle name="常规 6 2 2 4 3 2 5" xfId="8234"/>
    <cellStyle name="常规 6 2 2 4 3 5" xfId="8235"/>
    <cellStyle name="常规 6 2 2 4 4" xfId="8236"/>
    <cellStyle name="常规 6 2 2 4 4 2" xfId="8237"/>
    <cellStyle name="常规 6 2 2 4 5" xfId="8238"/>
    <cellStyle name="常规 6 2 2 5" xfId="8239"/>
    <cellStyle name="常规 6 2 2 5 2 2 2 2" xfId="8240"/>
    <cellStyle name="常规 6 2 2 5 3 3" xfId="8241"/>
    <cellStyle name="常规 6 2 2 5 5" xfId="8242"/>
    <cellStyle name="常规 6 2 2 6" xfId="8243"/>
    <cellStyle name="常规 6 2 2 6 2 4 2" xfId="8244"/>
    <cellStyle name="常规 6 2 2 6 5" xfId="8245"/>
    <cellStyle name="常规 6 2 2 7" xfId="8246"/>
    <cellStyle name="常规 6 2 2 7 2" xfId="8247"/>
    <cellStyle name="常规 6 2 2 8" xfId="8248"/>
    <cellStyle name="常规 6 2 2 9" xfId="8249"/>
    <cellStyle name="常规 6 2 3" xfId="8250"/>
    <cellStyle name="常规 6 2 3 2" xfId="8251"/>
    <cellStyle name="常规 6 3 6 2 4" xfId="8252"/>
    <cellStyle name="常规 6 2 3 2 2 2 2 2" xfId="8253"/>
    <cellStyle name="常规 6 2 3 2 2 2 2 3" xfId="8254"/>
    <cellStyle name="常规 6 2 3 2 2 2 2 4" xfId="8255"/>
    <cellStyle name="常规 6 2 3 2 2 2 3" xfId="8256"/>
    <cellStyle name="常规 6 2 3 2 2 2 3 2" xfId="8257"/>
    <cellStyle name="常规 6 3 3 3 2 2 2" xfId="8258"/>
    <cellStyle name="常规 6 2 3 2 2 2 4" xfId="8259"/>
    <cellStyle name="常规 6 3 3 3 2 2 3" xfId="8260"/>
    <cellStyle name="常规 6 2 3 2 2 2 5" xfId="8261"/>
    <cellStyle name="常规 6 3 3 3 2 2 4" xfId="8262"/>
    <cellStyle name="常规 6 2 3 2 2 2 6" xfId="8263"/>
    <cellStyle name="常规 6 2 3 2 2 3 3" xfId="8264"/>
    <cellStyle name="常规 6 2 3 2 2 6" xfId="8265"/>
    <cellStyle name="常规 7 2 4 2 2 4" xfId="8266"/>
    <cellStyle name="常规 6 2 3 2 3 2 2" xfId="8267"/>
    <cellStyle name="常规 6 2 3 2 3 2 3" xfId="8268"/>
    <cellStyle name="常规 6 2 3 2 3 2 4" xfId="8269"/>
    <cellStyle name="常规 6 2 3 2 3 3 2" xfId="8270"/>
    <cellStyle name="常规 6 2 3 2 3 5" xfId="8271"/>
    <cellStyle name="常规 6 2 3 2 3 6" xfId="8272"/>
    <cellStyle name="常规 6 2 3 3" xfId="8273"/>
    <cellStyle name="常规 6 2 3 3 2 2 2 2" xfId="8274"/>
    <cellStyle name="常规 6 2 3 3 2 2 3" xfId="8275"/>
    <cellStyle name="常规 6 3 3 4 2 2 3" xfId="8276"/>
    <cellStyle name="常规 6 2 3 3 2 2 5" xfId="8277"/>
    <cellStyle name="常规 6 2 3 3 2 3 3" xfId="8278"/>
    <cellStyle name="常规 6 2 3 3 2 5" xfId="8279"/>
    <cellStyle name="常规 7 2 4 3 2 3" xfId="8280"/>
    <cellStyle name="常规 6 2 3 3 4" xfId="8281"/>
    <cellStyle name="常规 6 2 3 4" xfId="8282"/>
    <cellStyle name="常规 6 2 3 5" xfId="8283"/>
    <cellStyle name="常规 6 2 3 6" xfId="8284"/>
    <cellStyle name="常规 6 2 3 7" xfId="8285"/>
    <cellStyle name="常规 6 2 4" xfId="8286"/>
    <cellStyle name="常规 6 3 3 3 2 5" xfId="8287"/>
    <cellStyle name="常规 6 2 4 2" xfId="8288"/>
    <cellStyle name="常规 7 3 4 3 2 3" xfId="8289"/>
    <cellStyle name="常规 6 2 4 2 2 2 2" xfId="8290"/>
    <cellStyle name="常规 6 2 4 2 2 2 2 2" xfId="8291"/>
    <cellStyle name="常规 6 2 4 2 2 3 2" xfId="8292"/>
    <cellStyle name="常规 6 2 4 2 2 5" xfId="8293"/>
    <cellStyle name="常规 7 2 5 2 2 3" xfId="8294"/>
    <cellStyle name="常规 6 2 4 2 2 6" xfId="8295"/>
    <cellStyle name="常规 7 2 5 2 2 4" xfId="8296"/>
    <cellStyle name="常规 6 2 4 2 3 3" xfId="8297"/>
    <cellStyle name="常规 6 2 5" xfId="8298"/>
    <cellStyle name="常规 6 2 5 2" xfId="8299"/>
    <cellStyle name="常规 6 2 5 2 2" xfId="8300"/>
    <cellStyle name="常规 6 2 5 2 2 3" xfId="8301"/>
    <cellStyle name="常规 6 2 5 2 2 4" xfId="8302"/>
    <cellStyle name="常规 7 2 6 2 2 2" xfId="8303"/>
    <cellStyle name="常规 6 2 5 2 3" xfId="8304"/>
    <cellStyle name="常规 6 2 5 2 3 2" xfId="8305"/>
    <cellStyle name="常规 6 2 6" xfId="8306"/>
    <cellStyle name="常规 6 2 6 2" xfId="8307"/>
    <cellStyle name="常规 6 2 6 2 2" xfId="8308"/>
    <cellStyle name="常规 6 2 6 2 2 2" xfId="8309"/>
    <cellStyle name="常规 6 2 6 2 3" xfId="8310"/>
    <cellStyle name="常规 6 2 7" xfId="8311"/>
    <cellStyle name="常规 6 2 7 2" xfId="8312"/>
    <cellStyle name="통화 [0]_BOILER-CO1" xfId="8313"/>
    <cellStyle name="常规 6 2 8" xfId="8314"/>
    <cellStyle name="常规 6 2 9" xfId="8315"/>
    <cellStyle name="常规 6 3" xfId="8316"/>
    <cellStyle name="常规 7 2 2 3 2 2 5" xfId="8317"/>
    <cellStyle name="常规 6 3 2 2 2 2 2 2 2" xfId="8318"/>
    <cellStyle name="常规 6 3 2 2 2 2 5" xfId="8319"/>
    <cellStyle name="常规 6 3 2 2 2 3" xfId="8320"/>
    <cellStyle name="常规 6 3 2 2 3" xfId="8321"/>
    <cellStyle name="常规 6 3 2 2 3 2 2" xfId="8322"/>
    <cellStyle name="常规 6 3 2 2 3 2 2 2" xfId="8323"/>
    <cellStyle name="常规 6 3 2 2 3 2 3" xfId="8324"/>
    <cellStyle name="常规 6 3 2 2 3 3" xfId="8325"/>
    <cellStyle name="常规 6 3 2 2 3 3 2" xfId="8326"/>
    <cellStyle name="常规 6 3 2 2 3 5" xfId="8327"/>
    <cellStyle name="常规 7 3 3 2 3 3" xfId="8328"/>
    <cellStyle name="常规 6 3 2 3" xfId="8329"/>
    <cellStyle name="常规 6 3 2 3 2" xfId="8330"/>
    <cellStyle name="常规 6 3 2 3 2 2" xfId="8331"/>
    <cellStyle name="常规 6 3 2 3 2 2 2 2" xfId="8332"/>
    <cellStyle name="常规 6 3 2 3 2 3" xfId="8333"/>
    <cellStyle name="常规 6 3 2 3 3" xfId="8334"/>
    <cellStyle name="常规 6 3 2 3 3 2" xfId="8335"/>
    <cellStyle name="常规 6 3 2 4 2" xfId="8336"/>
    <cellStyle name="常规 6 3 2 4 3" xfId="8337"/>
    <cellStyle name="常规 6 3 2 4 5" xfId="8338"/>
    <cellStyle name="常规 6 3 2 5" xfId="8339"/>
    <cellStyle name="常规 6 3 2 6" xfId="8340"/>
    <cellStyle name="常规 6 3 2 7" xfId="8341"/>
    <cellStyle name="常规 6 3 3 2 2 2 2 3 2" xfId="8342"/>
    <cellStyle name="常规 6 3 3 2 2 2 2 4 2" xfId="8343"/>
    <cellStyle name="常规 6 3 3 2 2 2 2 5" xfId="8344"/>
    <cellStyle name="常规 6 3 3 2 2 2 3 3" xfId="8345"/>
    <cellStyle name="常规 6 3 3 2 2 2 5" xfId="8346"/>
    <cellStyle name="常规 6 3 3 2 2 3 2" xfId="8347"/>
    <cellStyle name="常规 6 3 3 2 2 6" xfId="8348"/>
    <cellStyle name="常规 7 3 4 2 2 4" xfId="8349"/>
    <cellStyle name="常规 6 3 3 2 3 3" xfId="8350"/>
    <cellStyle name="常规 6 3 3 2 3 3 2" xfId="8351"/>
    <cellStyle name="常规 6 3 3 2 3 5" xfId="8352"/>
    <cellStyle name="常规 6 3 3 2 3 6" xfId="8353"/>
    <cellStyle name="常规 6 3 3 3 2 2 2 2" xfId="8354"/>
    <cellStyle name="常规 6 3 3 3 2 3" xfId="8355"/>
    <cellStyle name="常规 6 3 3 3 2 3 2" xfId="8356"/>
    <cellStyle name="常规 6 3 3 3 2 4" xfId="8357"/>
    <cellStyle name="常规 7 3 4 3 2 2" xfId="8358"/>
    <cellStyle name="常规 6 3 3 3 3" xfId="8359"/>
    <cellStyle name="常规 6 3 3 3 3 2" xfId="8360"/>
    <cellStyle name="常规 6 3 3 4 5" xfId="8361"/>
    <cellStyle name="常规 6 3 3 5" xfId="8362"/>
    <cellStyle name="常规 6 3 3 6" xfId="8363"/>
    <cellStyle name="常规 6 3 3 7" xfId="8364"/>
    <cellStyle name="常规 6 3 4 2 2" xfId="8365"/>
    <cellStyle name="常规 6 3 4 2 2 2 2" xfId="8366"/>
    <cellStyle name="常规 6 3 4 2 2 2 3" xfId="8367"/>
    <cellStyle name="常规 6 3 4 2 2 2 4" xfId="8368"/>
    <cellStyle name="常规 6 3 4 2 2 3 2" xfId="8369"/>
    <cellStyle name="常规 6 3 4 2 2 5" xfId="8370"/>
    <cellStyle name="常规 7 3 5 2 2 3" xfId="8371"/>
    <cellStyle name="常规 6 3 4 2 3" xfId="8372"/>
    <cellStyle name="常规 6 3 4 3" xfId="8373"/>
    <cellStyle name="常规 6 3 4 3 2" xfId="8374"/>
    <cellStyle name="常规 6 3 4 3 2 4" xfId="8375"/>
    <cellStyle name="常规 6 3 4 3 3" xfId="8376"/>
    <cellStyle name="常规 6 3 4 4" xfId="8377"/>
    <cellStyle name="常规 6 3 4 5" xfId="8378"/>
    <cellStyle name="常规 6 3 4 6" xfId="8379"/>
    <cellStyle name="常规 6 3 5 2 2" xfId="8380"/>
    <cellStyle name="常规 6 3 5 2 2 2" xfId="8381"/>
    <cellStyle name="常规 6 3 5 2 2 3" xfId="8382"/>
    <cellStyle name="常规 6 3 5 2 2 4" xfId="8383"/>
    <cellStyle name="常规 7 3 6 2 2 2" xfId="8384"/>
    <cellStyle name="常规 6 3 5 2 3" xfId="8385"/>
    <cellStyle name="常规 6 3 5 2 3 2" xfId="8386"/>
    <cellStyle name="常规 6 3 5 2 5" xfId="8387"/>
    <cellStyle name="常规 6 3 5 3" xfId="8388"/>
    <cellStyle name="常规 6 3 5 3 2" xfId="8389"/>
    <cellStyle name="常规 6 3 5 4" xfId="8390"/>
    <cellStyle name="常规 6 3 5 5" xfId="8391"/>
    <cellStyle name="常规 6 3 6 2 2" xfId="8392"/>
    <cellStyle name="常规 6 3 6 2 2 2" xfId="8393"/>
    <cellStyle name="常规 6 3 6 3 3" xfId="8394"/>
    <cellStyle name="常规 6 3 6 4 2" xfId="8395"/>
    <cellStyle name="常规 6 3 7 2" xfId="8396"/>
    <cellStyle name="常规 7 11" xfId="8397"/>
    <cellStyle name="常规 7 2" xfId="8398"/>
    <cellStyle name="常规 7 2 2" xfId="8399"/>
    <cellStyle name="常规 7 2 2 2" xfId="8400"/>
    <cellStyle name="常规 7 2 2 2 2 2" xfId="8401"/>
    <cellStyle name="常规 7 2 2 2 2 2 2" xfId="8402"/>
    <cellStyle name="常规 7 2 2 2 2 2 2 2" xfId="8403"/>
    <cellStyle name="常规 7 2 2 2 2 2 2 2 2" xfId="8404"/>
    <cellStyle name="常规 7 2 2 2 2 2 2 2 2 2" xfId="8405"/>
    <cellStyle name="常规 7 2 2 2 2 2 2 2 3" xfId="8406"/>
    <cellStyle name="常规 7 2 2 3 2 3 2 2 2" xfId="8407"/>
    <cellStyle name="常规 7 2 2 2 2 2 2 2 4" xfId="8408"/>
    <cellStyle name="常规 7 2 2 2 2 2 2 3" xfId="8409"/>
    <cellStyle name="常规 7 2 2 2 2 2 2 3 2" xfId="8410"/>
    <cellStyle name="常规 7 2 3 2 3 2 2 2" xfId="8411"/>
    <cellStyle name="常规 7 2 2 2 2 2 2 4" xfId="8412"/>
    <cellStyle name="常规 7 2 2 2 2 2 2 5" xfId="8413"/>
    <cellStyle name="常规 7 2 2 2 2 2 3" xfId="8414"/>
    <cellStyle name="常规 7 2 2 2 2 2 4" xfId="8415"/>
    <cellStyle name="常规 7 3 2 3 2 2 2" xfId="8416"/>
    <cellStyle name="常规 8 3 2" xfId="8417"/>
    <cellStyle name="常规 7 2 2 2 2 2 5" xfId="8418"/>
    <cellStyle name="常规 7 3 2 3 2 2 3" xfId="8419"/>
    <cellStyle name="常规 8 3 3" xfId="8420"/>
    <cellStyle name="常规 7 2 2 2 2 3" xfId="8421"/>
    <cellStyle name="常规 7 2 2 2 2 3 2" xfId="8422"/>
    <cellStyle name="常规 7 2 2 2 2 3 2 2 2" xfId="8423"/>
    <cellStyle name="常规 7 2 2 2 2 3 2 3" xfId="8424"/>
    <cellStyle name="常规 7 2 2 2 2 3 2 4" xfId="8425"/>
    <cellStyle name="常规 7 2 2 2 2 3 3" xfId="8426"/>
    <cellStyle name="常规 7 2 2 2 2 4" xfId="8427"/>
    <cellStyle name="常规 8 2 3 2 2 2" xfId="8428"/>
    <cellStyle name="常规 7 2 2 2 2 4 2" xfId="8429"/>
    <cellStyle name="常规 8 2 3 2 2 2 2" xfId="8430"/>
    <cellStyle name="常规 7 2 2 2 2 5" xfId="8431"/>
    <cellStyle name="常规 8 2 3 2 2 3" xfId="8432"/>
    <cellStyle name="常规 7 2 2 2 3" xfId="8433"/>
    <cellStyle name="常规 7 2 2 2 3 2" xfId="8434"/>
    <cellStyle name="常规 7 2 2 2 3 2 2" xfId="8435"/>
    <cellStyle name="常规 7 2 2 2 3 2 2 2" xfId="8436"/>
    <cellStyle name="常规 7 2 2 2 3 2 2 2 2" xfId="8437"/>
    <cellStyle name="常规 7 2 2 2 3 2 3" xfId="8438"/>
    <cellStyle name="常规 7 2 2 2 3 2 3 2" xfId="8439"/>
    <cellStyle name="常规 7 2 2 2 3 2 4" xfId="8440"/>
    <cellStyle name="常规 9 3 2" xfId="8441"/>
    <cellStyle name="常规 7 2 2 2 3 2 5" xfId="8442"/>
    <cellStyle name="常规 9 3 3" xfId="8443"/>
    <cellStyle name="常规 7 2 2 2 3 3" xfId="8444"/>
    <cellStyle name="常规 7 2 2 2 3 3 2" xfId="8445"/>
    <cellStyle name="常规 7 2 2 2 3 4" xfId="8446"/>
    <cellStyle name="常规 8 2 3 2 3 2" xfId="8447"/>
    <cellStyle name="常规 7 2 2 2 3 5" xfId="8448"/>
    <cellStyle name="常规 7 2 2 2 4" xfId="8449"/>
    <cellStyle name="常规 7 2 2 2 4 2" xfId="8450"/>
    <cellStyle name="常规 7 2 2 2 4 2 2" xfId="8451"/>
    <cellStyle name="常规 7 2 2 2 4 2 2 2" xfId="8452"/>
    <cellStyle name="常规 7 2 2 2 4 2 4" xfId="8453"/>
    <cellStyle name="常规 7 2 2 2 4 3" xfId="8454"/>
    <cellStyle name="常规 7 2 2 2 4 3 2" xfId="8455"/>
    <cellStyle name="常规 7 2 2 2 4 4" xfId="8456"/>
    <cellStyle name="常规 7 2 2 2 4 5" xfId="8457"/>
    <cellStyle name="常规 7 2 2 2 5" xfId="8458"/>
    <cellStyle name="常规 7 2 2 2 5 2" xfId="8459"/>
    <cellStyle name="常规 7 2 2 3" xfId="8460"/>
    <cellStyle name="常规 7 2 2 3 2" xfId="8461"/>
    <cellStyle name="常规 7 2 2 3 2 2 2 2" xfId="8462"/>
    <cellStyle name="常规 7 2 2 3 2 2 2 2 2" xfId="8463"/>
    <cellStyle name="常规 7 2 2 3 2 2 2 2 2 2" xfId="8464"/>
    <cellStyle name="常规 7 2 2 3 2 2 2 2 3" xfId="8465"/>
    <cellStyle name="常规 7 2 2 3 2 2 2 2 4" xfId="8466"/>
    <cellStyle name="常规 7 2 2 3 2 2 2 3" xfId="8467"/>
    <cellStyle name="常规 7 2 2 3 2 2 2 3 2" xfId="8468"/>
    <cellStyle name="常规 7 2 2 3 2 2 2 4" xfId="8469"/>
    <cellStyle name="常规 7 2 2 3 2 2 2 5" xfId="8470"/>
    <cellStyle name="常规 7 2 2 3 2 2 3" xfId="8471"/>
    <cellStyle name="常规 7 2 2 3 2 2 4" xfId="8472"/>
    <cellStyle name="常规 7 3 2 4 2 2 2" xfId="8473"/>
    <cellStyle name="常规 7 2 2 3 2 3 2" xfId="8474"/>
    <cellStyle name="常规 7 2 2 3 2 3 2 2" xfId="8475"/>
    <cellStyle name="常规 7 2 2 3 2 3 2 3" xfId="8476"/>
    <cellStyle name="常规 7 2 2 3 2 3 2 4" xfId="8477"/>
    <cellStyle name="常规 7 2 2 3 2 3 3" xfId="8478"/>
    <cellStyle name="常规 7 2 2 3 2 3 3 2" xfId="8479"/>
    <cellStyle name="常规 7 2 2 3 2 4 2" xfId="8480"/>
    <cellStyle name="常规 7 2 2 3 2 6" xfId="8481"/>
    <cellStyle name="常规 9 2 4 3 2 2" xfId="8482"/>
    <cellStyle name="常规 7 2 2 3 3" xfId="8483"/>
    <cellStyle name="常规 7 2 2 3 3 2" xfId="8484"/>
    <cellStyle name="常规 7 2 2 3 3 2 2" xfId="8485"/>
    <cellStyle name="常规 7 2 2 3 3 2 2 2" xfId="8486"/>
    <cellStyle name="常规 7 2 2 3 3 2 2 2 2" xfId="8487"/>
    <cellStyle name="常规 7 2 2 3 3 2 2 3" xfId="8488"/>
    <cellStyle name="常规 7 2 2 3 3 2 2 4" xfId="8489"/>
    <cellStyle name="常规 7 2 2 3 3 2 3" xfId="8490"/>
    <cellStyle name="常规 7 2 2 3 3 2 3 2" xfId="8491"/>
    <cellStyle name="常规 7 2 2 3 3 2 4" xfId="8492"/>
    <cellStyle name="常规 7 2 2 3 3 2 5" xfId="8493"/>
    <cellStyle name="常规 7 2 2 3 3 3 2" xfId="8494"/>
    <cellStyle name="常规 7 2 2 3 3 4" xfId="8495"/>
    <cellStyle name="常规 7 2 2 3 3 5" xfId="8496"/>
    <cellStyle name="常规 7 2 2 3 4" xfId="8497"/>
    <cellStyle name="常规 7 2 2 3 4 2" xfId="8498"/>
    <cellStyle name="常规 7 2 2 3 4 2 2" xfId="8499"/>
    <cellStyle name="常规 7 2 2 3 4 2 3" xfId="8500"/>
    <cellStyle name="常规 7 2 2 3 4 2 4" xfId="8501"/>
    <cellStyle name="常规 7 2 2 3 4 3" xfId="8502"/>
    <cellStyle name="常规 7 2 2 3 4 3 2" xfId="8503"/>
    <cellStyle name="常规 7 2 2 3 4 4" xfId="8504"/>
    <cellStyle name="常规 7 2 2 3 4 5" xfId="8505"/>
    <cellStyle name="常规 7 2 2 3 5" xfId="8506"/>
    <cellStyle name="常规 7 2 2 3 5 2" xfId="8507"/>
    <cellStyle name="常规 7 2 2 3 7" xfId="8508"/>
    <cellStyle name="常规 7 2 2 4" xfId="8509"/>
    <cellStyle name="常规 7 2 2 4 2 2 2 2" xfId="8510"/>
    <cellStyle name="常规 7 2 2 4 2 2 2 3" xfId="8511"/>
    <cellStyle name="常规 7 2 2 4 2 2 2 4" xfId="8512"/>
    <cellStyle name="常规 7 2 2 4 2 2 3" xfId="8513"/>
    <cellStyle name="常规 7 2 2 4 2 2 3 2" xfId="8514"/>
    <cellStyle name="常规 7 2 2 4 2 2 5" xfId="8515"/>
    <cellStyle name="常规 7 2 2 4 2 5" xfId="8516"/>
    <cellStyle name="常规 7 2 2 4 3 2 2 2" xfId="8517"/>
    <cellStyle name="常规 7 2 2 4 3 2 3" xfId="8518"/>
    <cellStyle name="常规 7 2 2 4 3 3 2" xfId="8519"/>
    <cellStyle name="常规 7 2 2 4 3 4" xfId="8520"/>
    <cellStyle name="常规 7 2 2 4 3 5" xfId="8521"/>
    <cellStyle name="常规 7 2 2 5 2 2 2 2" xfId="8522"/>
    <cellStyle name="常规 7 2 2 5 2 2 3" xfId="8523"/>
    <cellStyle name="常规 7 2 2 7" xfId="8524"/>
    <cellStyle name="常规 7 2 2 8" xfId="8525"/>
    <cellStyle name="常规 7 2 2 9" xfId="8526"/>
    <cellStyle name="常规 7 2 3" xfId="8527"/>
    <cellStyle name="常规 7 2 3 2" xfId="8528"/>
    <cellStyle name="常规 7 2 3 2 2 2 2 2" xfId="8529"/>
    <cellStyle name="常规 7 2 3 2 2 2 2 2 2" xfId="8530"/>
    <cellStyle name="常规 7 2 3 2 2 2 2 4" xfId="8531"/>
    <cellStyle name="常规 7 2 3 2 2 2 5" xfId="8532"/>
    <cellStyle name="常规 7 3 3 3 2 2 3" xfId="8533"/>
    <cellStyle name="常规 7 2 3 2 2 3 2" xfId="8534"/>
    <cellStyle name="常规 7 2 3 2 3 2 3" xfId="8535"/>
    <cellStyle name="常规 7 2 3 2 3 2 4" xfId="8536"/>
    <cellStyle name="常规 7 2 3 2 3 3 2" xfId="8537"/>
    <cellStyle name="常规 7 2 3 2 3 4" xfId="8538"/>
    <cellStyle name="常规 7 2 3 3" xfId="8539"/>
    <cellStyle name="常规 7 2 3 3 2 2 2 2" xfId="8540"/>
    <cellStyle name="常规 7 2 3 3 2 2 4" xfId="8541"/>
    <cellStyle name="常规 7 3 3 4 2 2 2" xfId="8542"/>
    <cellStyle name="常规 7 2 3 3 2 3 2" xfId="8543"/>
    <cellStyle name="常规 7 2 3 3 2 5" xfId="8544"/>
    <cellStyle name="常规 7 2 3 4" xfId="8545"/>
    <cellStyle name="常规 7 2 3 4 2 4" xfId="8546"/>
    <cellStyle name="常规 7 2 3 6" xfId="8547"/>
    <cellStyle name="常规 7 2 3 7" xfId="8548"/>
    <cellStyle name="常规 7 2 4" xfId="8549"/>
    <cellStyle name="常规 7 2 4 2" xfId="8550"/>
    <cellStyle name="常规 7 2 4 2 2" xfId="8551"/>
    <cellStyle name="常规 7 2 4 2 2 2 2 2" xfId="8552"/>
    <cellStyle name="常规 7 2 4 2 2 2 3" xfId="8553"/>
    <cellStyle name="常规 7 2 4 2 2 2 4" xfId="8554"/>
    <cellStyle name="常规 7 3 4 3 2 2 2" xfId="8555"/>
    <cellStyle name="常规 7 2 4 2 2 3 2" xfId="8556"/>
    <cellStyle name="常规 7 2 4 2 3" xfId="8557"/>
    <cellStyle name="常规 7 2 4 3" xfId="8558"/>
    <cellStyle name="常规 7 2 4 3 2" xfId="8559"/>
    <cellStyle name="常规 7 2 4 3 2 2 2" xfId="8560"/>
    <cellStyle name="常规 7 2 4 3 2 4" xfId="8561"/>
    <cellStyle name="常规 7 2 4 3 3" xfId="8562"/>
    <cellStyle name="常规 7 2 4 3 3 2" xfId="8563"/>
    <cellStyle name="常规 7 2 4 4" xfId="8564"/>
    <cellStyle name="常规 7 2 4 4 2" xfId="8565"/>
    <cellStyle name="常规 7 2 4 5" xfId="8566"/>
    <cellStyle name="常规 7 2 5" xfId="8567"/>
    <cellStyle name="常规 7 2 5 2" xfId="8568"/>
    <cellStyle name="常规 7 2 5 2 2" xfId="8569"/>
    <cellStyle name="常规 7 2 5 2 2 2 2" xfId="8570"/>
    <cellStyle name="常规 7 2 5 2 3" xfId="8571"/>
    <cellStyle name="常规 7 2 5 2 3 2" xfId="8572"/>
    <cellStyle name="常规 7 2 5 2 5" xfId="8573"/>
    <cellStyle name="常规 7 2 5 3" xfId="8574"/>
    <cellStyle name="常规 7 2 5 3 2" xfId="8575"/>
    <cellStyle name="常规 7 2 5 4" xfId="8576"/>
    <cellStyle name="常规 7 2 5 5" xfId="8577"/>
    <cellStyle name="常规 7 2 6" xfId="8578"/>
    <cellStyle name="常规 7 2 6 2" xfId="8579"/>
    <cellStyle name="常规 7 2 6 2 2" xfId="8580"/>
    <cellStyle name="常规 7 2 6 2 3" xfId="8581"/>
    <cellStyle name="常规 7 2 7" xfId="8582"/>
    <cellStyle name="常规 7 2 7 2" xfId="8583"/>
    <cellStyle name="常规 7 2 8" xfId="8584"/>
    <cellStyle name="常规 7 2 9" xfId="8585"/>
    <cellStyle name="常规 7 3" xfId="8586"/>
    <cellStyle name="常规 7 3 2" xfId="8587"/>
    <cellStyle name="常规 7 3 2 2" xfId="8588"/>
    <cellStyle name="常规 7 3 2 2 2" xfId="8589"/>
    <cellStyle name="常规 7 3 2 2 2 2" xfId="8590"/>
    <cellStyle name="常规 7 3 2 2 2 2 2" xfId="8591"/>
    <cellStyle name="常规 7 3 2 2 2 2 2 2" xfId="8592"/>
    <cellStyle name="常规 7 3 2 2 2 2 2 3" xfId="8593"/>
    <cellStyle name="常规 7 3 2 2 2 2 2 4" xfId="8594"/>
    <cellStyle name="常规 7 3 3 2 3 2 2 2" xfId="8595"/>
    <cellStyle name="常规 7 3 2 2 2 3" xfId="8596"/>
    <cellStyle name="常规 7 3 2 2 2 3 2" xfId="8597"/>
    <cellStyle name="常规 7 3 2 2 2 4" xfId="8598"/>
    <cellStyle name="常规 8 3 3 2 2 2" xfId="8599"/>
    <cellStyle name="常规 7 3 2 2 2 5" xfId="8600"/>
    <cellStyle name="常规 7 3 2 2 3" xfId="8601"/>
    <cellStyle name="常规 7 3 2 2 3 2" xfId="8602"/>
    <cellStyle name="常规 7 3 2 2 3 2 2" xfId="8603"/>
    <cellStyle name="常规 7 3 2 2 3 2 2 2" xfId="8604"/>
    <cellStyle name="常规 7 3 2 2 3 3" xfId="8605"/>
    <cellStyle name="常规 7 3 2 2 3 3 2" xfId="8606"/>
    <cellStyle name="常规 7 3 2 2 3 4" xfId="8607"/>
    <cellStyle name="常规 7 3 2 2 3 5" xfId="8608"/>
    <cellStyle name="常规 7 3 2 3" xfId="8609"/>
    <cellStyle name="常规 7 3 2 3 2" xfId="8610"/>
    <cellStyle name="常规 7 3 2 3 2 2" xfId="8611"/>
    <cellStyle name="常规 8 3" xfId="8612"/>
    <cellStyle name="常规 7 3 2 3 2 2 2 2" xfId="8613"/>
    <cellStyle name="常规 8 3 2 2" xfId="8614"/>
    <cellStyle name="常规 7 3 2 3 2 2 4" xfId="8615"/>
    <cellStyle name="常规 8 3 4" xfId="8616"/>
    <cellStyle name="常规 7 3 2 3 3" xfId="8617"/>
    <cellStyle name="常规 7 3 2 3 3 2" xfId="8618"/>
    <cellStyle name="常规 9 3" xfId="8619"/>
    <cellStyle name="常规 7 3 2 3 5" xfId="8620"/>
    <cellStyle name="常规 7 3 2 4" xfId="8621"/>
    <cellStyle name="常规 7 3 3 3 2 2 2 2" xfId="8622"/>
    <cellStyle name="常规 7 3 2 4 2" xfId="8623"/>
    <cellStyle name="常规 7 3 2 4 2 2" xfId="8624"/>
    <cellStyle name="常规 7 3 2 4 3" xfId="8625"/>
    <cellStyle name="常规 7 3 2 4 3 2" xfId="8626"/>
    <cellStyle name="常规 7 3 2 4 4" xfId="8627"/>
    <cellStyle name="常规 7 3 2 4 5" xfId="8628"/>
    <cellStyle name="常规 7 3 2 5" xfId="8629"/>
    <cellStyle name="常规 7 3 2 6" xfId="8630"/>
    <cellStyle name="常规 7 3 2 7" xfId="8631"/>
    <cellStyle name="常规 7 3 3 2 2" xfId="8632"/>
    <cellStyle name="常规 7 3 3 2 2 2 2 2 2" xfId="8633"/>
    <cellStyle name="常规 7 3 3 2 2 2 2 3" xfId="8634"/>
    <cellStyle name="常规 7 3 3 2 2 2 2 4" xfId="8635"/>
    <cellStyle name="常规 7 3 3 2 2 2 5" xfId="8636"/>
    <cellStyle name="常规 7 3 3 2 2 3 2" xfId="8637"/>
    <cellStyle name="常规 7 3 3 2 2 4" xfId="8638"/>
    <cellStyle name="常规 7 3 3 2 2 5" xfId="8639"/>
    <cellStyle name="常规 7 3 3 2 3" xfId="8640"/>
    <cellStyle name="常规 7 3 3 2 3 2 2" xfId="8641"/>
    <cellStyle name="常规 7 3 3 2 3 2 3" xfId="8642"/>
    <cellStyle name="常规 7 3 3 2 3 3 2" xfId="8643"/>
    <cellStyle name="常规 7 3 3 2 3 4" xfId="8644"/>
    <cellStyle name="常规 7 3 3 2 3 5" xfId="8645"/>
    <cellStyle name="常规 7 3 3 3" xfId="8646"/>
    <cellStyle name="霓付 [0]_97MBO" xfId="8647"/>
    <cellStyle name="常规 7 3 3 3 2" xfId="8648"/>
    <cellStyle name="常规 7 3 3 3 2 2 4" xfId="8649"/>
    <cellStyle name="常规 7 3 3 3 3" xfId="8650"/>
    <cellStyle name="常规 7 3 3 3 3 2" xfId="8651"/>
    <cellStyle name="常规 7 3 3 3 5" xfId="8652"/>
    <cellStyle name="常规 7 3 3 4" xfId="8653"/>
    <cellStyle name="常规 7 3 3 4 2" xfId="8654"/>
    <cellStyle name="常规 7 3 3 4 3" xfId="8655"/>
    <cellStyle name="常规 7 3 3 4 3 2" xfId="8656"/>
    <cellStyle name="常规 7 3 3 4 4" xfId="8657"/>
    <cellStyle name="常规 7 3 3 4 5" xfId="8658"/>
    <cellStyle name="常规 7 3 3 5" xfId="8659"/>
    <cellStyle name="常规 7 3 3 6" xfId="8660"/>
    <cellStyle name="常规 7 3 3 7" xfId="8661"/>
    <cellStyle name="常规 7 3 4 2" xfId="8662"/>
    <cellStyle name="常规 7 3 4 2 2" xfId="8663"/>
    <cellStyle name="常规 7 3 4 2 2 2 2 2" xfId="8664"/>
    <cellStyle name="常规 7 3 4 2 2 2 3" xfId="8665"/>
    <cellStyle name="常规 7 3 4 2 2 2 4" xfId="8666"/>
    <cellStyle name="常规 7 3 4 2 2 3 2" xfId="8667"/>
    <cellStyle name="常规 7 3 4 2 2 5" xfId="8668"/>
    <cellStyle name="常规 7 3 4 2 3" xfId="8669"/>
    <cellStyle name="常规 7 3 4 3" xfId="8670"/>
    <cellStyle name="常规 7 3 4 3 2" xfId="8671"/>
    <cellStyle name="常规 7 3 4 3 3" xfId="8672"/>
    <cellStyle name="常规 7 3 4 3 3 2" xfId="8673"/>
    <cellStyle name="常规 7 3 4 3 5" xfId="8674"/>
    <cellStyle name="常规 7 3 4 4" xfId="8675"/>
    <cellStyle name="常规 7 3 4 4 2" xfId="8676"/>
    <cellStyle name="常规 7 3 4 5" xfId="8677"/>
    <cellStyle name="常规 7 3 4 6" xfId="8678"/>
    <cellStyle name="常规 7 3 5 2" xfId="8679"/>
    <cellStyle name="常规 7 3 5 2 2" xfId="8680"/>
    <cellStyle name="常规 7 3 5 2 2 2 2" xfId="8681"/>
    <cellStyle name="常规 7 3 5 2 2 4" xfId="8682"/>
    <cellStyle name="常规 7 3 5 2 3" xfId="8683"/>
    <cellStyle name="常规 7 3 5 2 3 2" xfId="8684"/>
    <cellStyle name="常规 7 3 5 2 5" xfId="8685"/>
    <cellStyle name="常规 7 3 5 3" xfId="8686"/>
    <cellStyle name="常规 7 3 5 3 2" xfId="8687"/>
    <cellStyle name="常规 7 3 5 4" xfId="8688"/>
    <cellStyle name="常规 7 3 5 5" xfId="8689"/>
    <cellStyle name="常规 7 3 6" xfId="8690"/>
    <cellStyle name="常规 7 3 6 2" xfId="8691"/>
    <cellStyle name="常规 7 3 6 2 2" xfId="8692"/>
    <cellStyle name="常规 7 3 6 2 3" xfId="8693"/>
    <cellStyle name="常规 7 3 6 2 4" xfId="8694"/>
    <cellStyle name="常规 7 3 6 3" xfId="8695"/>
    <cellStyle name="常规 7 3 6 3 2" xfId="8696"/>
    <cellStyle name="常规 7 3 6 4" xfId="8697"/>
    <cellStyle name="常规 7 3 6 5" xfId="8698"/>
    <cellStyle name="常规 7 3 7" xfId="8699"/>
    <cellStyle name="常规 7 3 7 2" xfId="8700"/>
    <cellStyle name="常规 7 4 2 2 2 2 4" xfId="8701"/>
    <cellStyle name="常规 7 4 2 2 2 3 2" xfId="8702"/>
    <cellStyle name="常规 7 4 2 3 2 2" xfId="8703"/>
    <cellStyle name="常规 9 4 2 5" xfId="8704"/>
    <cellStyle name="常规 7 4 2 3 2 3" xfId="8705"/>
    <cellStyle name="常规 7 4 2 3 5" xfId="8706"/>
    <cellStyle name="常规 7 4 4 2 3" xfId="8707"/>
    <cellStyle name="常规 7 4 4 2 4" xfId="8708"/>
    <cellStyle name="常规 7 4 4 3 2" xfId="8709"/>
    <cellStyle name="常规 7 5 2 2 2 4" xfId="8710"/>
    <cellStyle name="常规 7 5 2 2 3 2" xfId="8711"/>
    <cellStyle name="常规 7 5 3 3 2" xfId="8712"/>
    <cellStyle name="常规 7 5 3 4" xfId="8713"/>
    <cellStyle name="常规 7 5 3 5" xfId="8714"/>
    <cellStyle name="常规 7 6 3 4" xfId="8715"/>
    <cellStyle name="常规 7 6 4 2" xfId="8716"/>
    <cellStyle name="常规 7 6 6" xfId="8717"/>
    <cellStyle name="常规 7 7 2 2 2" xfId="8718"/>
    <cellStyle name="常规 7 7 2 2 2 2" xfId="8719"/>
    <cellStyle name="常规 7 7 2 2 3" xfId="8720"/>
    <cellStyle name="常规 7 7 2 2 4" xfId="8721"/>
    <cellStyle name="常规 7 7 2 3 2" xfId="8722"/>
    <cellStyle name="常规 7 7 2 4" xfId="8723"/>
    <cellStyle name="常规 7 7 2 5" xfId="8724"/>
    <cellStyle name="常规 7 7 3 2" xfId="8725"/>
    <cellStyle name="常规 7 7 4" xfId="8726"/>
    <cellStyle name="常规 7 8 2 2 2" xfId="8727"/>
    <cellStyle name="常规 9 2 3 2 5" xfId="8728"/>
    <cellStyle name="常规 7 8 2 3" xfId="8729"/>
    <cellStyle name="常规 7 8 2 4" xfId="8730"/>
    <cellStyle name="常规 7 8 3 2" xfId="8731"/>
    <cellStyle name="常规 7 8 5" xfId="8732"/>
    <cellStyle name="常规 8" xfId="8733"/>
    <cellStyle name="常规 8 2" xfId="8734"/>
    <cellStyle name="常规 8 2 2" xfId="8735"/>
    <cellStyle name="常规 8 2 2 2" xfId="8736"/>
    <cellStyle name="常规 8 2 2 2 2" xfId="8737"/>
    <cellStyle name="常规 8 2 2 2 2 2" xfId="8738"/>
    <cellStyle name="常规 8 2 2 2 2 2 2 2" xfId="8739"/>
    <cellStyle name="常规 8 2 2 2 2 2 2 3" xfId="8740"/>
    <cellStyle name="常规 8 2 2 2 2 3" xfId="8741"/>
    <cellStyle name="常规 8 2 2 2 2 3 2" xfId="8742"/>
    <cellStyle name="常规 8 2 2 2 2 4" xfId="8743"/>
    <cellStyle name="常规 9 2 3 2 2 2" xfId="8744"/>
    <cellStyle name="常规 8 2 2 2 2 5" xfId="8745"/>
    <cellStyle name="常规 9 2 3 2 2 3" xfId="8746"/>
    <cellStyle name="常规 8 2 2 2 3" xfId="8747"/>
    <cellStyle name="常规 8 2 2 2 3 2" xfId="8748"/>
    <cellStyle name="常规 8 2 2 2 3 2 2" xfId="8749"/>
    <cellStyle name="常规 8 2 2 2 3 3" xfId="8750"/>
    <cellStyle name="常规 8 2 2 2 4" xfId="8751"/>
    <cellStyle name="常规 8 2 2 2 4 2" xfId="8752"/>
    <cellStyle name="常规 8 2 2 2 5" xfId="8753"/>
    <cellStyle name="常规 8 2 2 2 5 2" xfId="8754"/>
    <cellStyle name="常规 8 2 2 3" xfId="8755"/>
    <cellStyle name="常规 8 2 2 3 2" xfId="8756"/>
    <cellStyle name="常规 8 2 2 3 2 2" xfId="8757"/>
    <cellStyle name="常规 8 2 2 3 2 2 2" xfId="8758"/>
    <cellStyle name="常规 8 2 2 3 2 2 2 2" xfId="8759"/>
    <cellStyle name="常规 8 2 2 3 2 3" xfId="8760"/>
    <cellStyle name="常规 8 2 2 3 2 3 2" xfId="8761"/>
    <cellStyle name="常规 8 2 2 3 2 4" xfId="8762"/>
    <cellStyle name="常规 8 2 2 3 3" xfId="8763"/>
    <cellStyle name="常规 8 2 2 3 3 2" xfId="8764"/>
    <cellStyle name="常规 8 2 2 3 3 3" xfId="8765"/>
    <cellStyle name="常规 8 2 2 3 4" xfId="8766"/>
    <cellStyle name="常规 8 2 2 3 5" xfId="8767"/>
    <cellStyle name="常规 8 2 2 4" xfId="8768"/>
    <cellStyle name="常规 8 2 2 4 2" xfId="8769"/>
    <cellStyle name="常规 8 2 2 5" xfId="8770"/>
    <cellStyle name="常规 8 2 2 6" xfId="8771"/>
    <cellStyle name="常规 8 2 3" xfId="8772"/>
    <cellStyle name="常规 8 2 3 2" xfId="8773"/>
    <cellStyle name="常规 8 2 3 2 2" xfId="8774"/>
    <cellStyle name="常规 8 2 3 2 2 4 2" xfId="8775"/>
    <cellStyle name="常规 9 2 4 2 2 2 2" xfId="8776"/>
    <cellStyle name="常规 8 2 3 2 3" xfId="8777"/>
    <cellStyle name="常规 8 2 3 2 4" xfId="8778"/>
    <cellStyle name="常规 8 2 3 3" xfId="8779"/>
    <cellStyle name="常规 8 2 3 3 2" xfId="8780"/>
    <cellStyle name="常规 8 2 3 4" xfId="8781"/>
    <cellStyle name="常规 8 2 3 5" xfId="8782"/>
    <cellStyle name="常规 8 2 4 2" xfId="8783"/>
    <cellStyle name="常规 8 2 4 2 2" xfId="8784"/>
    <cellStyle name="常规 8 2 4 2 3" xfId="8785"/>
    <cellStyle name="常规 8 2 4 3" xfId="8786"/>
    <cellStyle name="常规 8 2 4 3 2" xfId="8787"/>
    <cellStyle name="常规 8 2 4 5" xfId="8788"/>
    <cellStyle name="常规 8 2 4 6" xfId="8789"/>
    <cellStyle name="常规 8 2 5" xfId="8790"/>
    <cellStyle name="常规 8 2 5 2" xfId="8791"/>
    <cellStyle name="常规 8 2 7" xfId="8792"/>
    <cellStyle name="常规 8 3 2 2 2 2" xfId="8793"/>
    <cellStyle name="常规 8 3 2 2 2 2 2" xfId="8794"/>
    <cellStyle name="常规 8 3 2 2 2 3" xfId="8795"/>
    <cellStyle name="常规 8 3 2 2 2 4" xfId="8796"/>
    <cellStyle name="常规 9 3 3 2 2 2" xfId="8797"/>
    <cellStyle name="常规 8 3 2 2 3" xfId="8798"/>
    <cellStyle name="常规 8 3 2 2 3 2" xfId="8799"/>
    <cellStyle name="常规 8 3 2 2 3 3" xfId="8800"/>
    <cellStyle name="常规 8 3 2 3" xfId="8801"/>
    <cellStyle name="常规 8 3 2 4" xfId="8802"/>
    <cellStyle name="常规 8 3 2 5" xfId="8803"/>
    <cellStyle name="常规 8 3 3 2" xfId="8804"/>
    <cellStyle name="常规 8 3 3 2 2" xfId="8805"/>
    <cellStyle name="常规 8 3 3 2 3" xfId="8806"/>
    <cellStyle name="常规 8 3 3 3" xfId="8807"/>
    <cellStyle name="常规 8 3 3 3 2" xfId="8808"/>
    <cellStyle name="常规 8 3 3 4" xfId="8809"/>
    <cellStyle name="常规 8 3 3 5" xfId="8810"/>
    <cellStyle name="常规 8 3 4 2" xfId="8811"/>
    <cellStyle name="常规 8 3 5" xfId="8812"/>
    <cellStyle name="常规 8 3 6" xfId="8813"/>
    <cellStyle name="常规 9" xfId="8814"/>
    <cellStyle name="常规 9 2" xfId="8815"/>
    <cellStyle name="常规 9 2 2" xfId="8816"/>
    <cellStyle name="常规 9 2 2 2" xfId="8817"/>
    <cellStyle name="常规 9 2 2 2 2" xfId="8818"/>
    <cellStyle name="常规 9 2 2 2 2 2" xfId="8819"/>
    <cellStyle name="常规 9 2 2 2 2 2 2" xfId="8820"/>
    <cellStyle name="常规 9 2 2 2 2 2 2 2" xfId="8821"/>
    <cellStyle name="常规 9 2 2 2 2 2 3" xfId="8822"/>
    <cellStyle name="常规 9 2 2 2 2 3" xfId="8823"/>
    <cellStyle name="常规 9 2 2 2 2 3 2" xfId="8824"/>
    <cellStyle name="常规 9 2 2 2 2 4" xfId="8825"/>
    <cellStyle name="常规 9 2 2 2 2 5" xfId="8826"/>
    <cellStyle name="常规 9 2 2 2 3" xfId="8827"/>
    <cellStyle name="常规 9 2 2 2 3 2" xfId="8828"/>
    <cellStyle name="常规 9 2 2 2 3 3" xfId="8829"/>
    <cellStyle name="常规 9 2 2 2 4" xfId="8830"/>
    <cellStyle name="常规 9 2 2 2 5" xfId="8831"/>
    <cellStyle name="常规 9 2 2 3" xfId="8832"/>
    <cellStyle name="常规 9 2 2 3 2" xfId="8833"/>
    <cellStyle name="常规 9 2 2 3 2 2" xfId="8834"/>
    <cellStyle name="常规 9 2 2 3 2 2 2" xfId="8835"/>
    <cellStyle name="常规 9 2 2 3 2 2 2 2" xfId="8836"/>
    <cellStyle name="常规 9 2 2 3 2 3" xfId="8837"/>
    <cellStyle name="常规 9 2 2 3 2 4" xfId="8838"/>
    <cellStyle name="常规 9 2 2 3 3" xfId="8839"/>
    <cellStyle name="常规 9 2 2 3 3 2" xfId="8840"/>
    <cellStyle name="常规 9 2 2 3 4" xfId="8841"/>
    <cellStyle name="常规 9 2 2 3 5" xfId="8842"/>
    <cellStyle name="常规 9 2 2 4" xfId="8843"/>
    <cellStyle name="常规 9 2 2 4 2" xfId="8844"/>
    <cellStyle name="常规 9 2 3" xfId="8845"/>
    <cellStyle name="常规 9 2 3 2" xfId="8846"/>
    <cellStyle name="常规 9 2 3 2 2" xfId="8847"/>
    <cellStyle name="常规 9 2 3 2 2 2 2" xfId="8848"/>
    <cellStyle name="常规 9 2 3 2 2 4" xfId="8849"/>
    <cellStyle name="常规 9 2 3 2 3" xfId="8850"/>
    <cellStyle name="常规 9 2 3 2 3 2" xfId="8851"/>
    <cellStyle name="常规 9 2 3 2 4" xfId="8852"/>
    <cellStyle name="常规 9 2 3 3" xfId="8853"/>
    <cellStyle name="常规 9 2 3 3 2" xfId="8854"/>
    <cellStyle name="常规 9 2 3 4" xfId="8855"/>
    <cellStyle name="常规 9 2 3 5 2" xfId="8856"/>
    <cellStyle name="常规 9 2 4 2 2 3" xfId="8857"/>
    <cellStyle name="常规 9 2 4 2 3 2" xfId="8858"/>
    <cellStyle name="常规 9 2 4 2 4 2" xfId="8859"/>
    <cellStyle name="常规 9 2 4 2 5" xfId="8860"/>
    <cellStyle name="常规 9 2 4 6" xfId="8861"/>
    <cellStyle name="常规 9 3 2 2" xfId="8862"/>
    <cellStyle name="常规 9 3 2 2 2" xfId="8863"/>
    <cellStyle name="常规 9 3 2 2 2 2" xfId="8864"/>
    <cellStyle name="常规 9 3 2 2 2 2 2" xfId="8865"/>
    <cellStyle name="常规 9 3 2 2 2 3" xfId="8866"/>
    <cellStyle name="常规 9 3 2 2 2 4" xfId="8867"/>
    <cellStyle name="常规 9 3 2 2 3" xfId="8868"/>
    <cellStyle name="常规 9 3 2 2 3 2" xfId="8869"/>
    <cellStyle name="常规 9 3 2 3" xfId="8870"/>
    <cellStyle name="常规 9 3 2 3 2" xfId="8871"/>
    <cellStyle name="常规 9 3 2 4" xfId="8872"/>
    <cellStyle name="常规 9 3 3 2" xfId="8873"/>
    <cellStyle name="常规 9 3 3 2 2" xfId="8874"/>
    <cellStyle name="常规 9 3 3 2 3" xfId="8875"/>
    <cellStyle name="常规 9 3 3 3" xfId="8876"/>
    <cellStyle name="常规 9 3 3 3 2" xfId="8877"/>
    <cellStyle name="常规 9 3 3 4" xfId="8878"/>
    <cellStyle name="常规 9 3 4 3" xfId="8879"/>
    <cellStyle name="常规 9 4 2 2 2 2" xfId="8880"/>
    <cellStyle name="常规 9 4 2 2 3" xfId="8881"/>
    <cellStyle name="常规 9 4 2 3 2" xfId="8882"/>
    <cellStyle name="常规 9 5 2 2 2" xfId="8883"/>
    <cellStyle name="常规 9 5 2 3" xfId="8884"/>
    <cellStyle name="常规 9 5 3" xfId="8885"/>
    <cellStyle name="常规 9 5 3 2" xfId="8886"/>
    <cellStyle name="常规 9 5 3 2 2" xfId="8887"/>
    <cellStyle name="常规 9 6 3" xfId="8888"/>
    <cellStyle name="常规 9 8 2" xfId="8889"/>
    <cellStyle name="常规_中天中央广场租金方案1.09 2 2" xfId="8890"/>
    <cellStyle name="常规_中天中央广场租金方案1.09 3" xfId="8891"/>
    <cellStyle name="超链接 2" xfId="8892"/>
    <cellStyle name="分级显示行_1_4附件二凯旋评估表" xfId="8893"/>
    <cellStyle name="公司标准表" xfId="8894"/>
    <cellStyle name="千分位_ 白土" xfId="8895"/>
    <cellStyle name="千位[0]_ 应交税金审定表" xfId="8896"/>
    <cellStyle name="千位分隔 10 5 2" xfId="8897"/>
    <cellStyle name="一般_NEGS" xfId="8898"/>
    <cellStyle name="资产" xfId="8899"/>
    <cellStyle name="콤마 [0]_BOILER-CO1" xfId="8900"/>
    <cellStyle name="콤마_BOILER-CO1" xfId="8901"/>
    <cellStyle name="통화_BOILER-CO1" xfId="8902"/>
    <cellStyle name="표준_0N-HANDLING " xfId="8903"/>
  </cellStyles>
  <tableStyles count="0" defaultTableStyle="TableStyleMedium2" defaultPivotStyle="PivotStyleLight16"/>
  <colors>
    <mruColors>
      <color rgb="0000CCFF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208"/>
  <sheetViews>
    <sheetView zoomScale="98" zoomScaleNormal="98" workbookViewId="0">
      <pane ySplit="2" topLeftCell="A111" activePane="bottomLeft" state="frozen"/>
      <selection/>
      <selection pane="bottomLeft" activeCell="W201" sqref="W201"/>
    </sheetView>
  </sheetViews>
  <sheetFormatPr defaultColWidth="9.875" defaultRowHeight="27.75" customHeight="1"/>
  <cols>
    <col min="1" max="1" width="5.875" style="200" customWidth="1"/>
    <col min="2" max="2" width="20.125" style="201" customWidth="1"/>
    <col min="3" max="3" width="21.5" style="201" customWidth="1"/>
    <col min="4" max="4" width="10.5" style="202" customWidth="1"/>
    <col min="5" max="5" width="11.125" style="202" customWidth="1"/>
    <col min="6" max="6" width="8.75" style="200" customWidth="1"/>
    <col min="7" max="7" width="10.875" style="202" customWidth="1"/>
    <col min="8" max="8" width="10.625" style="203" customWidth="1"/>
    <col min="9" max="9" width="6.125" style="202" customWidth="1"/>
    <col min="10" max="10" width="23.75" style="203" hidden="1" customWidth="1"/>
    <col min="11" max="11" width="10.125" style="202" customWidth="1"/>
    <col min="12" max="12" width="10.25" style="202" customWidth="1"/>
    <col min="13" max="13" width="9" style="200" hidden="1" customWidth="1"/>
    <col min="14" max="14" width="9.375" style="204" customWidth="1"/>
    <col min="15" max="15" width="15.375" style="204" customWidth="1"/>
    <col min="16" max="19" width="9.375" style="204" customWidth="1"/>
    <col min="20" max="21" width="9.875" style="70"/>
    <col min="22" max="22" width="17.625" style="70" customWidth="1"/>
    <col min="23" max="23" width="13.375" style="70" customWidth="1"/>
    <col min="24" max="24" width="9.875" style="70"/>
    <col min="25" max="25" width="10.125" style="70" customWidth="1"/>
    <col min="26" max="16384" width="9.875" style="70"/>
  </cols>
  <sheetData>
    <row r="1" ht="54" customHeight="1" spans="1:36">
      <c r="A1" s="207" t="s">
        <v>0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U1" s="71" t="s">
        <v>1</v>
      </c>
      <c r="V1" s="71"/>
      <c r="W1" s="71"/>
      <c r="X1" s="71"/>
      <c r="Y1" s="71"/>
      <c r="Z1" s="71"/>
      <c r="AA1" s="71"/>
      <c r="AB1" s="71"/>
      <c r="AC1" s="71"/>
      <c r="AD1" s="71"/>
      <c r="AE1" s="71"/>
      <c r="AF1" s="71"/>
      <c r="AG1" s="71"/>
      <c r="AH1" s="71"/>
      <c r="AI1" s="71"/>
      <c r="AJ1" s="71"/>
    </row>
    <row r="2" s="68" customFormat="1" ht="53.25" customHeight="1" spans="1:36">
      <c r="A2" s="5" t="s">
        <v>2</v>
      </c>
      <c r="B2" s="6" t="s">
        <v>3</v>
      </c>
      <c r="C2" s="6" t="s">
        <v>4</v>
      </c>
      <c r="D2" s="7" t="s">
        <v>5</v>
      </c>
      <c r="E2" s="8" t="s">
        <v>6</v>
      </c>
      <c r="F2" s="9" t="s">
        <v>7</v>
      </c>
      <c r="G2" s="10" t="s">
        <v>8</v>
      </c>
      <c r="H2" s="11" t="s">
        <v>9</v>
      </c>
      <c r="I2" s="10" t="s">
        <v>10</v>
      </c>
      <c r="J2" s="10" t="s">
        <v>11</v>
      </c>
      <c r="K2" s="10" t="s">
        <v>12</v>
      </c>
      <c r="L2" s="10" t="s">
        <v>13</v>
      </c>
      <c r="M2" s="208" t="s">
        <v>14</v>
      </c>
      <c r="N2" s="208" t="s">
        <v>15</v>
      </c>
      <c r="O2" s="268"/>
      <c r="P2" s="268"/>
      <c r="Q2" s="268"/>
      <c r="R2" s="268"/>
      <c r="S2" s="268"/>
      <c r="U2" s="72" t="s">
        <v>16</v>
      </c>
      <c r="V2" s="73" t="s">
        <v>3</v>
      </c>
      <c r="W2" s="73" t="s">
        <v>4</v>
      </c>
      <c r="X2" s="74" t="s">
        <v>17</v>
      </c>
      <c r="Y2" s="74" t="s">
        <v>18</v>
      </c>
      <c r="Z2" s="74" t="s">
        <v>5</v>
      </c>
      <c r="AA2" s="75" t="s">
        <v>19</v>
      </c>
      <c r="AB2" s="117" t="s">
        <v>7</v>
      </c>
      <c r="AC2" s="42" t="s">
        <v>8</v>
      </c>
      <c r="AD2" s="118" t="s">
        <v>20</v>
      </c>
      <c r="AE2" s="42" t="s">
        <v>10</v>
      </c>
      <c r="AF2" s="42" t="s">
        <v>11</v>
      </c>
      <c r="AG2" s="42" t="s">
        <v>21</v>
      </c>
      <c r="AH2" s="42" t="s">
        <v>13</v>
      </c>
      <c r="AI2" s="119" t="s">
        <v>14</v>
      </c>
      <c r="AJ2" s="42" t="s">
        <v>22</v>
      </c>
    </row>
    <row r="3" s="68" customFormat="1" customHeight="1" spans="1:36">
      <c r="A3" s="235">
        <f>MAX(A$1:A2)+1</f>
        <v>1</v>
      </c>
      <c r="B3" s="236" t="s">
        <v>23</v>
      </c>
      <c r="C3" s="236" t="s">
        <v>24</v>
      </c>
      <c r="D3" s="237">
        <v>8000</v>
      </c>
      <c r="E3" s="238">
        <v>20.7</v>
      </c>
      <c r="F3" s="239">
        <f t="shared" ref="F3:F5" si="0">D3*E3</f>
        <v>165600</v>
      </c>
      <c r="G3" s="240">
        <v>8</v>
      </c>
      <c r="H3" s="241">
        <v>17670850</v>
      </c>
      <c r="I3" s="269">
        <v>3</v>
      </c>
      <c r="J3" s="270" t="s">
        <v>25</v>
      </c>
      <c r="K3" s="271">
        <v>500000</v>
      </c>
      <c r="L3" s="272">
        <v>10000</v>
      </c>
      <c r="M3" s="273" t="s">
        <v>26</v>
      </c>
      <c r="N3" s="274"/>
      <c r="O3" s="275">
        <f>D3*E3*((1-(1+0.03)^(G3))/(1-(1+0.03)))*12</f>
        <v>17670850</v>
      </c>
      <c r="P3" s="275">
        <f>H3-O3</f>
        <v>0</v>
      </c>
      <c r="Q3" s="282"/>
      <c r="R3" s="282"/>
      <c r="S3" s="282"/>
      <c r="U3" s="76">
        <v>1</v>
      </c>
      <c r="V3" s="77" t="s">
        <v>27</v>
      </c>
      <c r="W3" s="78" t="s">
        <v>28</v>
      </c>
      <c r="X3" s="26" t="s">
        <v>29</v>
      </c>
      <c r="Y3" s="79" t="s">
        <v>30</v>
      </c>
      <c r="Z3" s="80">
        <v>14791</v>
      </c>
      <c r="AA3" s="26">
        <v>24</v>
      </c>
      <c r="AB3" s="25">
        <v>354984</v>
      </c>
      <c r="AC3" s="26">
        <v>5</v>
      </c>
      <c r="AD3" s="120">
        <v>22615899</v>
      </c>
      <c r="AE3" s="50">
        <v>3</v>
      </c>
      <c r="AF3" s="94" t="s">
        <v>31</v>
      </c>
      <c r="AG3" s="121">
        <v>4500000</v>
      </c>
      <c r="AH3" s="52">
        <v>450000</v>
      </c>
      <c r="AI3" s="26" t="s">
        <v>26</v>
      </c>
      <c r="AJ3" s="122" t="s">
        <v>32</v>
      </c>
    </row>
    <row r="4" s="68" customFormat="1" customHeight="1" spans="1:36">
      <c r="A4" s="235">
        <f>MAX(A$1:A3)+1</f>
        <v>2</v>
      </c>
      <c r="B4" s="236" t="s">
        <v>33</v>
      </c>
      <c r="C4" s="236" t="s">
        <v>34</v>
      </c>
      <c r="D4" s="242">
        <v>1049.93</v>
      </c>
      <c r="E4" s="238">
        <f>22*0.9</f>
        <v>19.8</v>
      </c>
      <c r="F4" s="243">
        <f t="shared" si="0"/>
        <v>20789</v>
      </c>
      <c r="G4" s="240">
        <v>5</v>
      </c>
      <c r="H4" s="241">
        <v>1324459</v>
      </c>
      <c r="I4" s="269">
        <v>3</v>
      </c>
      <c r="J4" s="270" t="s">
        <v>35</v>
      </c>
      <c r="K4" s="271">
        <v>200000</v>
      </c>
      <c r="L4" s="272">
        <v>5000</v>
      </c>
      <c r="M4" s="273" t="s">
        <v>26</v>
      </c>
      <c r="N4" s="274"/>
      <c r="O4" s="275">
        <f t="shared" ref="O4:O42" si="1">D4*E4*((1-(1+0.03)^(G4))/(1-(1+0.03)))*12</f>
        <v>1324435</v>
      </c>
      <c r="P4" s="275">
        <f t="shared" ref="P4:P67" si="2">H4-O4</f>
        <v>24</v>
      </c>
      <c r="Q4" s="282"/>
      <c r="R4" s="282"/>
      <c r="S4" s="282"/>
      <c r="U4" s="76">
        <v>2</v>
      </c>
      <c r="V4" s="81" t="s">
        <v>36</v>
      </c>
      <c r="W4" s="82" t="s">
        <v>37</v>
      </c>
      <c r="X4" s="76" t="s">
        <v>29</v>
      </c>
      <c r="Y4" s="83" t="s">
        <v>38</v>
      </c>
      <c r="Z4" s="84">
        <v>736.83</v>
      </c>
      <c r="AA4" s="26">
        <v>23</v>
      </c>
      <c r="AB4" s="25">
        <v>16947</v>
      </c>
      <c r="AC4" s="26">
        <v>5</v>
      </c>
      <c r="AD4" s="120">
        <v>1079693</v>
      </c>
      <c r="AE4" s="50">
        <v>3</v>
      </c>
      <c r="AF4" s="122" t="s">
        <v>39</v>
      </c>
      <c r="AG4" s="121">
        <v>200000</v>
      </c>
      <c r="AH4" s="52">
        <v>20000</v>
      </c>
      <c r="AI4" s="123" t="s">
        <v>26</v>
      </c>
      <c r="AJ4" s="94" t="s">
        <v>40</v>
      </c>
    </row>
    <row r="5" s="68" customFormat="1" customHeight="1" spans="1:36">
      <c r="A5" s="235">
        <f>MAX(A$1:A4)+1</f>
        <v>3</v>
      </c>
      <c r="B5" s="244" t="s">
        <v>41</v>
      </c>
      <c r="C5" s="244" t="s">
        <v>42</v>
      </c>
      <c r="D5" s="245">
        <v>1000</v>
      </c>
      <c r="E5" s="238">
        <f>43*0.9</f>
        <v>38.7</v>
      </c>
      <c r="F5" s="243">
        <f t="shared" si="0"/>
        <v>38700</v>
      </c>
      <c r="G5" s="240">
        <v>5</v>
      </c>
      <c r="H5" s="241">
        <v>2465563</v>
      </c>
      <c r="I5" s="276">
        <v>3</v>
      </c>
      <c r="J5" s="244" t="s">
        <v>43</v>
      </c>
      <c r="K5" s="271">
        <v>200000</v>
      </c>
      <c r="L5" s="272">
        <v>5000</v>
      </c>
      <c r="M5" s="238" t="s">
        <v>26</v>
      </c>
      <c r="N5" s="274"/>
      <c r="O5" s="275">
        <f t="shared" si="1"/>
        <v>2465563</v>
      </c>
      <c r="P5" s="275">
        <f t="shared" si="2"/>
        <v>0</v>
      </c>
      <c r="Q5" s="282"/>
      <c r="R5" s="282"/>
      <c r="S5" s="282"/>
      <c r="U5" s="76">
        <v>3</v>
      </c>
      <c r="V5" s="81" t="s">
        <v>23</v>
      </c>
      <c r="W5" s="85" t="s">
        <v>24</v>
      </c>
      <c r="X5" s="76" t="s">
        <v>29</v>
      </c>
      <c r="Y5" s="83" t="s">
        <v>44</v>
      </c>
      <c r="Z5" s="84">
        <v>8000</v>
      </c>
      <c r="AA5" s="26">
        <v>23</v>
      </c>
      <c r="AB5" s="25">
        <v>184000</v>
      </c>
      <c r="AC5" s="26">
        <v>8</v>
      </c>
      <c r="AD5" s="120">
        <v>19634277</v>
      </c>
      <c r="AE5" s="50">
        <v>3</v>
      </c>
      <c r="AF5" s="122" t="s">
        <v>25</v>
      </c>
      <c r="AG5" s="121">
        <v>1800000</v>
      </c>
      <c r="AH5" s="52">
        <v>250000</v>
      </c>
      <c r="AI5" s="123" t="s">
        <v>26</v>
      </c>
      <c r="AJ5" s="122" t="s">
        <v>45</v>
      </c>
    </row>
    <row r="6" s="68" customFormat="1" ht="33" customHeight="1" spans="1:36">
      <c r="A6" s="235">
        <f>MAX(A$1:A5)+1</f>
        <v>4</v>
      </c>
      <c r="B6" s="244" t="s">
        <v>46</v>
      </c>
      <c r="C6" s="244" t="s">
        <v>47</v>
      </c>
      <c r="D6" s="242">
        <v>676</v>
      </c>
      <c r="E6" s="238">
        <f>12*0.9</f>
        <v>10.8</v>
      </c>
      <c r="F6" s="243">
        <f t="shared" ref="F6:F9" si="3">D6*E6</f>
        <v>7301</v>
      </c>
      <c r="G6" s="240">
        <v>5</v>
      </c>
      <c r="H6" s="241">
        <v>465144</v>
      </c>
      <c r="I6" s="276">
        <v>3</v>
      </c>
      <c r="J6" s="244" t="s">
        <v>48</v>
      </c>
      <c r="K6" s="271">
        <v>50000</v>
      </c>
      <c r="L6" s="272">
        <v>2000</v>
      </c>
      <c r="M6" s="238" t="s">
        <v>26</v>
      </c>
      <c r="N6" s="274"/>
      <c r="O6" s="275">
        <f t="shared" si="1"/>
        <v>465131</v>
      </c>
      <c r="P6" s="275">
        <f t="shared" si="2"/>
        <v>13</v>
      </c>
      <c r="Q6" s="282"/>
      <c r="R6" s="282"/>
      <c r="S6" s="282"/>
      <c r="U6" s="76">
        <v>4</v>
      </c>
      <c r="V6" s="77" t="s">
        <v>49</v>
      </c>
      <c r="W6" s="78" t="s">
        <v>50</v>
      </c>
      <c r="X6" s="26" t="s">
        <v>51</v>
      </c>
      <c r="Y6" s="79" t="s">
        <v>52</v>
      </c>
      <c r="Z6" s="80">
        <v>2628.79</v>
      </c>
      <c r="AA6" s="26">
        <v>10</v>
      </c>
      <c r="AB6" s="25">
        <v>26288</v>
      </c>
      <c r="AC6" s="26">
        <v>2</v>
      </c>
      <c r="AD6" s="120">
        <v>640373</v>
      </c>
      <c r="AE6" s="50">
        <v>3</v>
      </c>
      <c r="AF6" s="94" t="s">
        <v>53</v>
      </c>
      <c r="AG6" s="121">
        <v>200000</v>
      </c>
      <c r="AH6" s="52">
        <v>100000</v>
      </c>
      <c r="AI6" s="26" t="s">
        <v>26</v>
      </c>
      <c r="AJ6" s="94" t="s">
        <v>54</v>
      </c>
    </row>
    <row r="7" s="68" customFormat="1" customHeight="1" spans="1:36">
      <c r="A7" s="235">
        <f>MAX(A$1:A6)+1</f>
        <v>5</v>
      </c>
      <c r="B7" s="236" t="s">
        <v>55</v>
      </c>
      <c r="C7" s="246" t="s">
        <v>56</v>
      </c>
      <c r="D7" s="242">
        <v>536.01</v>
      </c>
      <c r="E7" s="238">
        <f>23*0.9</f>
        <v>20.7</v>
      </c>
      <c r="F7" s="243">
        <f t="shared" si="3"/>
        <v>11095</v>
      </c>
      <c r="G7" s="240">
        <v>5</v>
      </c>
      <c r="H7" s="241">
        <v>706858</v>
      </c>
      <c r="I7" s="276">
        <v>3</v>
      </c>
      <c r="J7" s="270" t="s">
        <v>39</v>
      </c>
      <c r="K7" s="271">
        <v>100000</v>
      </c>
      <c r="L7" s="272">
        <v>5000</v>
      </c>
      <c r="M7" s="238" t="s">
        <v>26</v>
      </c>
      <c r="N7" s="274"/>
      <c r="O7" s="275">
        <f t="shared" si="1"/>
        <v>706884</v>
      </c>
      <c r="P7" s="275">
        <f t="shared" si="2"/>
        <v>-26</v>
      </c>
      <c r="Q7" s="282"/>
      <c r="R7" s="282"/>
      <c r="S7" s="282"/>
      <c r="U7" s="76">
        <v>5</v>
      </c>
      <c r="V7" s="78" t="s">
        <v>57</v>
      </c>
      <c r="W7" s="78" t="s">
        <v>50</v>
      </c>
      <c r="X7" s="26" t="s">
        <v>51</v>
      </c>
      <c r="Y7" s="79" t="s">
        <v>58</v>
      </c>
      <c r="Z7" s="80">
        <v>389.46</v>
      </c>
      <c r="AA7" s="26">
        <v>10</v>
      </c>
      <c r="AB7" s="25">
        <v>3895</v>
      </c>
      <c r="AC7" s="26">
        <v>2</v>
      </c>
      <c r="AD7" s="120">
        <v>94872</v>
      </c>
      <c r="AE7" s="50">
        <v>3</v>
      </c>
      <c r="AF7" s="94" t="s">
        <v>59</v>
      </c>
      <c r="AG7" s="121">
        <v>50000</v>
      </c>
      <c r="AH7" s="52">
        <v>6000</v>
      </c>
      <c r="AI7" s="26" t="s">
        <v>26</v>
      </c>
      <c r="AJ7" s="94" t="s">
        <v>60</v>
      </c>
    </row>
    <row r="8" s="68" customFormat="1" ht="30.75" customHeight="1" spans="1:36">
      <c r="A8" s="235">
        <f>MAX(A$1:A7)+1</f>
        <v>6</v>
      </c>
      <c r="B8" s="236" t="s">
        <v>61</v>
      </c>
      <c r="C8" s="246" t="s">
        <v>37</v>
      </c>
      <c r="D8" s="237">
        <v>200.82</v>
      </c>
      <c r="E8" s="238">
        <f>23*0.9</f>
        <v>20.7</v>
      </c>
      <c r="F8" s="239">
        <f t="shared" si="3"/>
        <v>4157</v>
      </c>
      <c r="G8" s="240">
        <v>5</v>
      </c>
      <c r="H8" s="241">
        <v>264841</v>
      </c>
      <c r="I8" s="269">
        <v>5</v>
      </c>
      <c r="J8" s="244" t="s">
        <v>62</v>
      </c>
      <c r="K8" s="271">
        <v>50000</v>
      </c>
      <c r="L8" s="272">
        <v>5000</v>
      </c>
      <c r="M8" s="273" t="s">
        <v>26</v>
      </c>
      <c r="N8" s="274"/>
      <c r="O8" s="275">
        <f t="shared" si="1"/>
        <v>264839</v>
      </c>
      <c r="P8" s="275">
        <f t="shared" si="2"/>
        <v>2</v>
      </c>
      <c r="Q8" s="282"/>
      <c r="R8" s="282"/>
      <c r="S8" s="282"/>
      <c r="U8" s="76">
        <v>6</v>
      </c>
      <c r="V8" s="86" t="s">
        <v>63</v>
      </c>
      <c r="W8" s="87" t="s">
        <v>64</v>
      </c>
      <c r="X8" s="88" t="s">
        <v>29</v>
      </c>
      <c r="Y8" s="89" t="s">
        <v>65</v>
      </c>
      <c r="Z8" s="90">
        <v>322.19</v>
      </c>
      <c r="AA8" s="88">
        <v>25</v>
      </c>
      <c r="AB8" s="124">
        <v>8055</v>
      </c>
      <c r="AC8" s="125">
        <v>5</v>
      </c>
      <c r="AD8" s="126">
        <v>3827433</v>
      </c>
      <c r="AE8" s="127">
        <v>3</v>
      </c>
      <c r="AF8" s="128" t="s">
        <v>66</v>
      </c>
      <c r="AG8" s="129">
        <v>800000</v>
      </c>
      <c r="AH8" s="130">
        <v>50000</v>
      </c>
      <c r="AI8" s="131" t="s">
        <v>26</v>
      </c>
      <c r="AJ8" s="139" t="s">
        <v>54</v>
      </c>
    </row>
    <row r="9" s="69" customFormat="1" customHeight="1" spans="1:36">
      <c r="A9" s="235">
        <f>MAX(A$1:A8)+1</f>
        <v>7</v>
      </c>
      <c r="B9" s="247" t="s">
        <v>67</v>
      </c>
      <c r="C9" s="247" t="s">
        <v>68</v>
      </c>
      <c r="D9" s="242">
        <v>4977.28</v>
      </c>
      <c r="E9" s="238">
        <f>3.1*0.9</f>
        <v>2.79</v>
      </c>
      <c r="F9" s="243">
        <f t="shared" si="3"/>
        <v>13887</v>
      </c>
      <c r="G9" s="240">
        <v>5</v>
      </c>
      <c r="H9" s="248">
        <v>884735</v>
      </c>
      <c r="I9" s="276">
        <v>3</v>
      </c>
      <c r="J9" s="236" t="s">
        <v>69</v>
      </c>
      <c r="K9" s="271">
        <v>100000</v>
      </c>
      <c r="L9" s="272">
        <v>5000</v>
      </c>
      <c r="M9" s="240" t="s">
        <v>26</v>
      </c>
      <c r="N9" s="274"/>
      <c r="O9" s="275">
        <f t="shared" si="1"/>
        <v>884711</v>
      </c>
      <c r="P9" s="275">
        <f t="shared" si="2"/>
        <v>24</v>
      </c>
      <c r="Q9" s="282"/>
      <c r="R9" s="282"/>
      <c r="S9" s="282"/>
      <c r="T9" s="68"/>
      <c r="U9" s="76"/>
      <c r="V9" s="81" t="s">
        <v>70</v>
      </c>
      <c r="W9" s="85" t="s">
        <v>71</v>
      </c>
      <c r="X9" s="91" t="s">
        <v>29</v>
      </c>
      <c r="Y9" s="92" t="s">
        <v>72</v>
      </c>
      <c r="Z9" s="84">
        <v>1486.32</v>
      </c>
      <c r="AA9" s="26">
        <v>35</v>
      </c>
      <c r="AB9" s="124">
        <v>52021</v>
      </c>
      <c r="AC9" s="132"/>
      <c r="AD9" s="133"/>
      <c r="AE9" s="134"/>
      <c r="AF9" s="135"/>
      <c r="AG9" s="136"/>
      <c r="AH9" s="137"/>
      <c r="AI9" s="138"/>
      <c r="AJ9" s="140"/>
    </row>
    <row r="10" s="69" customFormat="1" customHeight="1" spans="1:36">
      <c r="A10" s="235">
        <f>MAX(A$1:A9)+1</f>
        <v>8</v>
      </c>
      <c r="B10" s="247" t="s">
        <v>73</v>
      </c>
      <c r="C10" s="247" t="s">
        <v>74</v>
      </c>
      <c r="D10" s="242">
        <v>1504.75</v>
      </c>
      <c r="E10" s="238">
        <f>3*0.9</f>
        <v>2.7</v>
      </c>
      <c r="F10" s="243">
        <f t="shared" ref="F10" si="4">D10*E10</f>
        <v>4063</v>
      </c>
      <c r="G10" s="240">
        <v>5</v>
      </c>
      <c r="H10" s="248">
        <v>258852</v>
      </c>
      <c r="I10" s="276">
        <v>3</v>
      </c>
      <c r="J10" s="236" t="s">
        <v>69</v>
      </c>
      <c r="K10" s="271">
        <v>50000</v>
      </c>
      <c r="L10" s="272">
        <v>5000</v>
      </c>
      <c r="M10" s="240" t="s">
        <v>26</v>
      </c>
      <c r="N10" s="274"/>
      <c r="O10" s="275">
        <f t="shared" si="1"/>
        <v>258841</v>
      </c>
      <c r="P10" s="275">
        <f t="shared" si="2"/>
        <v>11</v>
      </c>
      <c r="Q10" s="282"/>
      <c r="R10" s="282"/>
      <c r="S10" s="282"/>
      <c r="T10" s="68"/>
      <c r="U10" s="76">
        <v>7</v>
      </c>
      <c r="V10" s="93" t="s">
        <v>75</v>
      </c>
      <c r="W10" s="94" t="s">
        <v>76</v>
      </c>
      <c r="X10" s="26" t="s">
        <v>29</v>
      </c>
      <c r="Y10" s="79" t="s">
        <v>77</v>
      </c>
      <c r="Z10" s="95">
        <v>1268.31</v>
      </c>
      <c r="AA10" s="26">
        <v>26</v>
      </c>
      <c r="AB10" s="124">
        <v>32976</v>
      </c>
      <c r="AC10" s="26">
        <v>5</v>
      </c>
      <c r="AD10" s="120">
        <v>2100889</v>
      </c>
      <c r="AE10" s="50">
        <v>3</v>
      </c>
      <c r="AF10" s="94" t="s">
        <v>78</v>
      </c>
      <c r="AG10" s="121">
        <v>400000</v>
      </c>
      <c r="AH10" s="52">
        <v>30000</v>
      </c>
      <c r="AI10" s="26" t="s">
        <v>79</v>
      </c>
      <c r="AJ10" s="122" t="s">
        <v>80</v>
      </c>
    </row>
    <row r="11" s="68" customFormat="1" customHeight="1" spans="1:36">
      <c r="A11" s="235">
        <f>MAX(A$1:A10)+1</f>
        <v>9</v>
      </c>
      <c r="B11" s="249" t="s">
        <v>49</v>
      </c>
      <c r="C11" s="249" t="s">
        <v>50</v>
      </c>
      <c r="D11" s="250">
        <v>2628.79</v>
      </c>
      <c r="E11" s="251">
        <v>9</v>
      </c>
      <c r="F11" s="252">
        <f t="shared" ref="F11:F17" si="5">D11*E11</f>
        <v>23659</v>
      </c>
      <c r="G11" s="253">
        <v>2</v>
      </c>
      <c r="H11" s="254">
        <v>576333</v>
      </c>
      <c r="I11" s="277">
        <v>3</v>
      </c>
      <c r="J11" s="93" t="s">
        <v>53</v>
      </c>
      <c r="K11" s="278">
        <v>100000</v>
      </c>
      <c r="L11" s="279">
        <v>5000</v>
      </c>
      <c r="M11" s="253" t="s">
        <v>26</v>
      </c>
      <c r="N11" s="274"/>
      <c r="O11" s="275">
        <f t="shared" si="1"/>
        <v>576336</v>
      </c>
      <c r="P11" s="275">
        <f t="shared" si="2"/>
        <v>-3</v>
      </c>
      <c r="Q11" s="282"/>
      <c r="R11" s="282"/>
      <c r="S11" s="282"/>
      <c r="U11" s="76">
        <v>8</v>
      </c>
      <c r="V11" s="96" t="s">
        <v>81</v>
      </c>
      <c r="W11" s="97" t="s">
        <v>82</v>
      </c>
      <c r="X11" s="26" t="s">
        <v>29</v>
      </c>
      <c r="Y11" s="79" t="s">
        <v>83</v>
      </c>
      <c r="Z11" s="80">
        <v>805.37</v>
      </c>
      <c r="AA11" s="26">
        <v>30</v>
      </c>
      <c r="AB11" s="124">
        <v>24161</v>
      </c>
      <c r="AC11" s="26">
        <v>5</v>
      </c>
      <c r="AD11" s="120">
        <v>1539295</v>
      </c>
      <c r="AE11" s="50">
        <v>3</v>
      </c>
      <c r="AF11" s="122" t="s">
        <v>84</v>
      </c>
      <c r="AG11" s="121">
        <v>300000</v>
      </c>
      <c r="AH11" s="52">
        <v>30000</v>
      </c>
      <c r="AI11" s="26" t="s">
        <v>26</v>
      </c>
      <c r="AJ11" s="139" t="s">
        <v>85</v>
      </c>
    </row>
    <row r="12" s="68" customFormat="1" customHeight="1" spans="1:36">
      <c r="A12" s="235">
        <f>MAX(A$1:A11)+1</f>
        <v>10</v>
      </c>
      <c r="B12" s="244" t="s">
        <v>75</v>
      </c>
      <c r="C12" s="244" t="s">
        <v>76</v>
      </c>
      <c r="D12" s="245">
        <v>1268.31</v>
      </c>
      <c r="E12" s="238">
        <f>26*0.9</f>
        <v>23.4</v>
      </c>
      <c r="F12" s="243">
        <f t="shared" si="5"/>
        <v>29678</v>
      </c>
      <c r="G12" s="240">
        <v>5</v>
      </c>
      <c r="H12" s="241">
        <v>1890774</v>
      </c>
      <c r="I12" s="269">
        <v>3</v>
      </c>
      <c r="J12" s="244" t="s">
        <v>78</v>
      </c>
      <c r="K12" s="271">
        <v>200000</v>
      </c>
      <c r="L12" s="272">
        <v>3000</v>
      </c>
      <c r="M12" s="240" t="s">
        <v>79</v>
      </c>
      <c r="N12" s="274"/>
      <c r="O12" s="275">
        <f t="shared" si="1"/>
        <v>1890803</v>
      </c>
      <c r="P12" s="275">
        <f t="shared" si="2"/>
        <v>-29</v>
      </c>
      <c r="Q12" s="282"/>
      <c r="R12" s="282"/>
      <c r="S12" s="282"/>
      <c r="U12" s="76">
        <v>9</v>
      </c>
      <c r="V12" s="98"/>
      <c r="W12" s="97" t="s">
        <v>86</v>
      </c>
      <c r="X12" s="26" t="s">
        <v>29</v>
      </c>
      <c r="Y12" s="79" t="s">
        <v>83</v>
      </c>
      <c r="Z12" s="80">
        <v>737.46</v>
      </c>
      <c r="AA12" s="26">
        <v>30</v>
      </c>
      <c r="AB12" s="124">
        <v>22124</v>
      </c>
      <c r="AC12" s="26">
        <v>5</v>
      </c>
      <c r="AD12" s="120">
        <v>1409499</v>
      </c>
      <c r="AE12" s="50">
        <v>3</v>
      </c>
      <c r="AF12" s="122" t="s">
        <v>84</v>
      </c>
      <c r="AG12" s="121">
        <v>300000</v>
      </c>
      <c r="AH12" s="52">
        <v>20000</v>
      </c>
      <c r="AI12" s="26" t="s">
        <v>26</v>
      </c>
      <c r="AJ12" s="146"/>
    </row>
    <row r="13" s="68" customFormat="1" customHeight="1" spans="1:36">
      <c r="A13" s="235">
        <f>MAX(A$1:A12)+1</f>
        <v>11</v>
      </c>
      <c r="B13" s="255" t="s">
        <v>63</v>
      </c>
      <c r="C13" s="255" t="s">
        <v>64</v>
      </c>
      <c r="D13" s="256">
        <v>322.19</v>
      </c>
      <c r="E13" s="257">
        <f>25*0.9</f>
        <v>22.5</v>
      </c>
      <c r="F13" s="243">
        <f t="shared" si="5"/>
        <v>7249</v>
      </c>
      <c r="G13" s="240">
        <v>5</v>
      </c>
      <c r="H13" s="241">
        <v>3444652</v>
      </c>
      <c r="I13" s="269">
        <v>3</v>
      </c>
      <c r="J13" s="270" t="s">
        <v>66</v>
      </c>
      <c r="K13" s="271">
        <v>200000</v>
      </c>
      <c r="L13" s="272">
        <v>5000</v>
      </c>
      <c r="M13" s="273" t="s">
        <v>26</v>
      </c>
      <c r="N13" s="274"/>
      <c r="O13" s="275"/>
      <c r="P13" s="275"/>
      <c r="Q13" s="282"/>
      <c r="R13" s="282"/>
      <c r="S13" s="282"/>
      <c r="U13" s="76">
        <v>10</v>
      </c>
      <c r="V13" s="98"/>
      <c r="W13" s="97" t="s">
        <v>87</v>
      </c>
      <c r="X13" s="26" t="s">
        <v>29</v>
      </c>
      <c r="Y13" s="79" t="s">
        <v>83</v>
      </c>
      <c r="Z13" s="80">
        <v>1097.72</v>
      </c>
      <c r="AA13" s="26">
        <v>30</v>
      </c>
      <c r="AB13" s="124">
        <v>32932</v>
      </c>
      <c r="AC13" s="26">
        <v>5</v>
      </c>
      <c r="AD13" s="120">
        <v>2098060</v>
      </c>
      <c r="AE13" s="50">
        <v>3</v>
      </c>
      <c r="AF13" s="122" t="s">
        <v>84</v>
      </c>
      <c r="AG13" s="121">
        <v>400000</v>
      </c>
      <c r="AH13" s="52">
        <v>30000</v>
      </c>
      <c r="AI13" s="26" t="s">
        <v>26</v>
      </c>
      <c r="AJ13" s="146"/>
    </row>
    <row r="14" s="68" customFormat="1" customHeight="1" spans="1:36">
      <c r="A14" s="235"/>
      <c r="B14" s="236" t="s">
        <v>70</v>
      </c>
      <c r="C14" s="236" t="s">
        <v>71</v>
      </c>
      <c r="D14" s="237">
        <v>1486.32</v>
      </c>
      <c r="E14" s="238">
        <f>35*0.9</f>
        <v>31.5</v>
      </c>
      <c r="F14" s="243">
        <f t="shared" si="5"/>
        <v>46819</v>
      </c>
      <c r="G14" s="240"/>
      <c r="H14" s="241"/>
      <c r="I14" s="269"/>
      <c r="J14" s="270"/>
      <c r="K14" s="271"/>
      <c r="L14" s="272"/>
      <c r="M14" s="273"/>
      <c r="N14" s="274"/>
      <c r="O14" s="275"/>
      <c r="P14" s="275"/>
      <c r="Q14" s="282"/>
      <c r="R14" s="282"/>
      <c r="S14" s="282"/>
      <c r="U14" s="76">
        <v>11</v>
      </c>
      <c r="V14" s="99"/>
      <c r="W14" s="97" t="s">
        <v>88</v>
      </c>
      <c r="X14" s="26" t="s">
        <v>29</v>
      </c>
      <c r="Y14" s="79" t="s">
        <v>83</v>
      </c>
      <c r="Z14" s="80">
        <v>758.36</v>
      </c>
      <c r="AA14" s="26">
        <v>30</v>
      </c>
      <c r="AB14" s="124">
        <v>22751</v>
      </c>
      <c r="AC14" s="26">
        <v>5</v>
      </c>
      <c r="AD14" s="120">
        <v>1449445</v>
      </c>
      <c r="AE14" s="50">
        <v>3</v>
      </c>
      <c r="AF14" s="122" t="s">
        <v>84</v>
      </c>
      <c r="AG14" s="121">
        <v>300000</v>
      </c>
      <c r="AH14" s="52">
        <v>20000</v>
      </c>
      <c r="AI14" s="26" t="s">
        <v>26</v>
      </c>
      <c r="AJ14" s="140"/>
    </row>
    <row r="15" s="69" customFormat="1" customHeight="1" spans="1:36">
      <c r="A15" s="258">
        <f>MAX(A$1:A14)+1</f>
        <v>12</v>
      </c>
      <c r="B15" s="247" t="s">
        <v>89</v>
      </c>
      <c r="C15" s="247" t="s">
        <v>90</v>
      </c>
      <c r="D15" s="242">
        <v>683.44</v>
      </c>
      <c r="E15" s="238">
        <f>3*0.9</f>
        <v>2.7</v>
      </c>
      <c r="F15" s="243">
        <f t="shared" si="5"/>
        <v>1845</v>
      </c>
      <c r="G15" s="240">
        <v>5</v>
      </c>
      <c r="H15" s="248">
        <v>117544</v>
      </c>
      <c r="I15" s="276">
        <v>3</v>
      </c>
      <c r="J15" s="236" t="s">
        <v>69</v>
      </c>
      <c r="K15" s="271">
        <v>50000</v>
      </c>
      <c r="L15" s="272">
        <v>5000</v>
      </c>
      <c r="M15" s="240" t="s">
        <v>26</v>
      </c>
      <c r="N15" s="274"/>
      <c r="O15" s="275">
        <f t="shared" si="1"/>
        <v>117563</v>
      </c>
      <c r="P15" s="275">
        <f t="shared" si="2"/>
        <v>-19</v>
      </c>
      <c r="Q15" s="282"/>
      <c r="R15" s="282"/>
      <c r="S15" s="282"/>
      <c r="T15" s="68"/>
      <c r="U15" s="76">
        <v>12</v>
      </c>
      <c r="V15" s="96" t="s">
        <v>81</v>
      </c>
      <c r="W15" s="97" t="s">
        <v>91</v>
      </c>
      <c r="X15" s="26" t="s">
        <v>29</v>
      </c>
      <c r="Y15" s="79" t="s">
        <v>92</v>
      </c>
      <c r="Z15" s="80">
        <v>1298.02</v>
      </c>
      <c r="AA15" s="26">
        <v>40</v>
      </c>
      <c r="AB15" s="124">
        <v>51921</v>
      </c>
      <c r="AC15" s="26">
        <v>5</v>
      </c>
      <c r="AD15" s="120">
        <v>3307855</v>
      </c>
      <c r="AE15" s="50">
        <v>3</v>
      </c>
      <c r="AF15" s="122" t="s">
        <v>84</v>
      </c>
      <c r="AG15" s="121">
        <v>700000</v>
      </c>
      <c r="AH15" s="52">
        <v>40000</v>
      </c>
      <c r="AI15" s="26" t="s">
        <v>26</v>
      </c>
      <c r="AJ15" s="139" t="s">
        <v>93</v>
      </c>
    </row>
    <row r="16" s="69" customFormat="1" customHeight="1" spans="1:36">
      <c r="A16" s="258">
        <f>MAX(A$1:A15)+1</f>
        <v>13</v>
      </c>
      <c r="B16" s="247" t="s">
        <v>89</v>
      </c>
      <c r="C16" s="247" t="s">
        <v>90</v>
      </c>
      <c r="D16" s="242">
        <v>2415.6</v>
      </c>
      <c r="E16" s="238">
        <f>3.4*0.9</f>
        <v>3.06</v>
      </c>
      <c r="F16" s="243">
        <f t="shared" si="5"/>
        <v>7392</v>
      </c>
      <c r="G16" s="240">
        <v>5</v>
      </c>
      <c r="H16" s="248">
        <v>470941</v>
      </c>
      <c r="I16" s="276">
        <v>3</v>
      </c>
      <c r="J16" s="236" t="s">
        <v>69</v>
      </c>
      <c r="K16" s="271">
        <v>100000</v>
      </c>
      <c r="L16" s="272">
        <v>5000</v>
      </c>
      <c r="M16" s="240" t="s">
        <v>26</v>
      </c>
      <c r="N16" s="274"/>
      <c r="O16" s="275">
        <f t="shared" si="1"/>
        <v>470925</v>
      </c>
      <c r="P16" s="275">
        <f t="shared" si="2"/>
        <v>16</v>
      </c>
      <c r="Q16" s="282"/>
      <c r="R16" s="282"/>
      <c r="S16" s="282"/>
      <c r="T16" s="68"/>
      <c r="U16" s="76">
        <v>13</v>
      </c>
      <c r="V16" s="98"/>
      <c r="W16" s="97" t="s">
        <v>94</v>
      </c>
      <c r="X16" s="26" t="s">
        <v>29</v>
      </c>
      <c r="Y16" s="79" t="s">
        <v>92</v>
      </c>
      <c r="Z16" s="80">
        <v>799.51</v>
      </c>
      <c r="AA16" s="26">
        <v>40</v>
      </c>
      <c r="AB16" s="124">
        <v>31980</v>
      </c>
      <c r="AC16" s="26">
        <v>5</v>
      </c>
      <c r="AD16" s="120">
        <v>2037459</v>
      </c>
      <c r="AE16" s="50">
        <v>3</v>
      </c>
      <c r="AF16" s="122" t="s">
        <v>84</v>
      </c>
      <c r="AG16" s="121">
        <v>400000</v>
      </c>
      <c r="AH16" s="52">
        <v>20000</v>
      </c>
      <c r="AI16" s="26" t="s">
        <v>26</v>
      </c>
      <c r="AJ16" s="146"/>
    </row>
    <row r="17" s="68" customFormat="1" ht="30.75" customHeight="1" spans="1:36">
      <c r="A17" s="235">
        <f>MAX(A$1:A16)+1</f>
        <v>14</v>
      </c>
      <c r="B17" s="259" t="s">
        <v>27</v>
      </c>
      <c r="C17" s="259" t="s">
        <v>28</v>
      </c>
      <c r="D17" s="260">
        <v>14791</v>
      </c>
      <c r="E17" s="238">
        <f>24*0.9</f>
        <v>21.6</v>
      </c>
      <c r="F17" s="239">
        <f t="shared" si="5"/>
        <v>319486</v>
      </c>
      <c r="G17" s="240">
        <v>5</v>
      </c>
      <c r="H17" s="241">
        <v>20354335</v>
      </c>
      <c r="I17" s="269">
        <v>3</v>
      </c>
      <c r="J17" s="244" t="s">
        <v>31</v>
      </c>
      <c r="K17" s="271">
        <v>600000</v>
      </c>
      <c r="L17" s="272">
        <v>20000</v>
      </c>
      <c r="M17" s="240" t="s">
        <v>95</v>
      </c>
      <c r="N17" s="274"/>
      <c r="O17" s="275">
        <f t="shared" si="1"/>
        <v>20354309</v>
      </c>
      <c r="P17" s="275">
        <f t="shared" si="2"/>
        <v>26</v>
      </c>
      <c r="Q17" s="282"/>
      <c r="R17" s="282"/>
      <c r="S17" s="282"/>
      <c r="U17" s="76">
        <v>14</v>
      </c>
      <c r="V17" s="98"/>
      <c r="W17" s="97" t="s">
        <v>96</v>
      </c>
      <c r="X17" s="26" t="s">
        <v>29</v>
      </c>
      <c r="Y17" s="79" t="s">
        <v>97</v>
      </c>
      <c r="Z17" s="80">
        <v>666.39</v>
      </c>
      <c r="AA17" s="26">
        <v>40</v>
      </c>
      <c r="AB17" s="124">
        <v>26656</v>
      </c>
      <c r="AC17" s="26">
        <v>5</v>
      </c>
      <c r="AD17" s="120">
        <v>1698218</v>
      </c>
      <c r="AE17" s="50">
        <v>3</v>
      </c>
      <c r="AF17" s="122" t="s">
        <v>84</v>
      </c>
      <c r="AG17" s="121">
        <v>400000</v>
      </c>
      <c r="AH17" s="52">
        <v>20000</v>
      </c>
      <c r="AI17" s="26" t="s">
        <v>26</v>
      </c>
      <c r="AJ17" s="146"/>
    </row>
    <row r="18" s="68" customFormat="1" customHeight="1" spans="1:36">
      <c r="A18" s="235">
        <f>MAX(A$1:A17)+1</f>
        <v>15</v>
      </c>
      <c r="B18" s="259" t="s">
        <v>81</v>
      </c>
      <c r="C18" s="261" t="s">
        <v>82</v>
      </c>
      <c r="D18" s="260">
        <v>805.37</v>
      </c>
      <c r="E18" s="238">
        <f>30*0.9</f>
        <v>27</v>
      </c>
      <c r="F18" s="243">
        <f t="shared" ref="F18:F21" si="6">D18*E18</f>
        <v>21745</v>
      </c>
      <c r="G18" s="240">
        <v>5</v>
      </c>
      <c r="H18" s="241">
        <v>1385366</v>
      </c>
      <c r="I18" s="269">
        <v>3</v>
      </c>
      <c r="J18" s="270" t="s">
        <v>84</v>
      </c>
      <c r="K18" s="271">
        <v>300000</v>
      </c>
      <c r="L18" s="272">
        <v>5000</v>
      </c>
      <c r="M18" s="240" t="s">
        <v>26</v>
      </c>
      <c r="N18" s="274"/>
      <c r="O18" s="275">
        <f t="shared" si="1"/>
        <v>1385365</v>
      </c>
      <c r="P18" s="275">
        <f t="shared" si="2"/>
        <v>1</v>
      </c>
      <c r="Q18" s="282"/>
      <c r="R18" s="282"/>
      <c r="S18" s="282"/>
      <c r="U18" s="76">
        <v>15</v>
      </c>
      <c r="V18" s="98"/>
      <c r="W18" s="97" t="s">
        <v>98</v>
      </c>
      <c r="X18" s="26" t="s">
        <v>29</v>
      </c>
      <c r="Y18" s="79" t="s">
        <v>97</v>
      </c>
      <c r="Z18" s="80">
        <v>508.8</v>
      </c>
      <c r="AA18" s="26">
        <v>40</v>
      </c>
      <c r="AB18" s="124">
        <v>20352</v>
      </c>
      <c r="AC18" s="26">
        <v>5</v>
      </c>
      <c r="AD18" s="120">
        <v>1296618</v>
      </c>
      <c r="AE18" s="50">
        <v>3</v>
      </c>
      <c r="AF18" s="122" t="s">
        <v>84</v>
      </c>
      <c r="AG18" s="121">
        <v>300000</v>
      </c>
      <c r="AH18" s="52">
        <v>20000</v>
      </c>
      <c r="AI18" s="26" t="s">
        <v>26</v>
      </c>
      <c r="AJ18" s="146"/>
    </row>
    <row r="19" s="68" customFormat="1" ht="30" customHeight="1" spans="1:36">
      <c r="A19" s="235">
        <f>MAX(A$1:A18)+1</f>
        <v>16</v>
      </c>
      <c r="B19" s="259"/>
      <c r="C19" s="261" t="s">
        <v>99</v>
      </c>
      <c r="D19" s="260">
        <v>737.46</v>
      </c>
      <c r="E19" s="238">
        <f t="shared" ref="E19:E21" si="7">30*0.9</f>
        <v>27</v>
      </c>
      <c r="F19" s="243">
        <f t="shared" si="6"/>
        <v>19911</v>
      </c>
      <c r="G19" s="240">
        <v>5</v>
      </c>
      <c r="H19" s="241">
        <v>1268522</v>
      </c>
      <c r="I19" s="269">
        <v>3</v>
      </c>
      <c r="J19" s="270" t="s">
        <v>84</v>
      </c>
      <c r="K19" s="271">
        <v>300000</v>
      </c>
      <c r="L19" s="272">
        <v>5000</v>
      </c>
      <c r="M19" s="240" t="s">
        <v>26</v>
      </c>
      <c r="N19" s="274"/>
      <c r="O19" s="275">
        <f t="shared" si="1"/>
        <v>1268549</v>
      </c>
      <c r="P19" s="275">
        <f t="shared" si="2"/>
        <v>-27</v>
      </c>
      <c r="Q19" s="282"/>
      <c r="R19" s="282"/>
      <c r="S19" s="282"/>
      <c r="U19" s="76">
        <v>16</v>
      </c>
      <c r="V19" s="98"/>
      <c r="W19" s="97" t="s">
        <v>100</v>
      </c>
      <c r="X19" s="26" t="s">
        <v>29</v>
      </c>
      <c r="Y19" s="79" t="s">
        <v>97</v>
      </c>
      <c r="Z19" s="80">
        <v>982.64</v>
      </c>
      <c r="AA19" s="26">
        <v>40</v>
      </c>
      <c r="AB19" s="124">
        <v>39306</v>
      </c>
      <c r="AC19" s="26">
        <v>5</v>
      </c>
      <c r="AD19" s="120">
        <v>2504145</v>
      </c>
      <c r="AE19" s="50">
        <v>3</v>
      </c>
      <c r="AF19" s="122" t="s">
        <v>84</v>
      </c>
      <c r="AG19" s="121">
        <v>500000</v>
      </c>
      <c r="AH19" s="52">
        <v>30000</v>
      </c>
      <c r="AI19" s="26" t="s">
        <v>26</v>
      </c>
      <c r="AJ19" s="146"/>
    </row>
    <row r="20" s="68" customFormat="1" ht="45" customHeight="1" spans="1:36">
      <c r="A20" s="235">
        <f>MAX(A$1:A19)+1</f>
        <v>17</v>
      </c>
      <c r="B20" s="259"/>
      <c r="C20" s="261" t="s">
        <v>87</v>
      </c>
      <c r="D20" s="260">
        <v>1097.72</v>
      </c>
      <c r="E20" s="238">
        <f t="shared" si="7"/>
        <v>27</v>
      </c>
      <c r="F20" s="243">
        <f t="shared" si="6"/>
        <v>29638</v>
      </c>
      <c r="G20" s="240">
        <v>5</v>
      </c>
      <c r="H20" s="241">
        <v>1888226</v>
      </c>
      <c r="I20" s="269">
        <v>3</v>
      </c>
      <c r="J20" s="270" t="s">
        <v>84</v>
      </c>
      <c r="K20" s="271">
        <v>300000</v>
      </c>
      <c r="L20" s="272">
        <v>5000</v>
      </c>
      <c r="M20" s="240" t="s">
        <v>26</v>
      </c>
      <c r="N20" s="274"/>
      <c r="O20" s="275">
        <f t="shared" si="1"/>
        <v>1888254</v>
      </c>
      <c r="P20" s="275">
        <f t="shared" si="2"/>
        <v>-28</v>
      </c>
      <c r="Q20" s="282"/>
      <c r="R20" s="282"/>
      <c r="S20" s="282"/>
      <c r="U20" s="76">
        <v>17</v>
      </c>
      <c r="V20" s="98"/>
      <c r="W20" s="97" t="s">
        <v>101</v>
      </c>
      <c r="X20" s="26" t="s">
        <v>29</v>
      </c>
      <c r="Y20" s="79" t="s">
        <v>102</v>
      </c>
      <c r="Z20" s="80">
        <v>541.22</v>
      </c>
      <c r="AA20" s="26">
        <v>40</v>
      </c>
      <c r="AB20" s="124">
        <v>21649</v>
      </c>
      <c r="AC20" s="26">
        <v>5</v>
      </c>
      <c r="AD20" s="120">
        <v>1379237</v>
      </c>
      <c r="AE20" s="50">
        <v>3</v>
      </c>
      <c r="AF20" s="122" t="s">
        <v>84</v>
      </c>
      <c r="AG20" s="121">
        <v>300000</v>
      </c>
      <c r="AH20" s="52">
        <v>20000</v>
      </c>
      <c r="AI20" s="26" t="s">
        <v>26</v>
      </c>
      <c r="AJ20" s="146"/>
    </row>
    <row r="21" s="68" customFormat="1" ht="45" customHeight="1" spans="1:36">
      <c r="A21" s="235">
        <f>MAX(A$1:A20)+1</f>
        <v>18</v>
      </c>
      <c r="B21" s="259"/>
      <c r="C21" s="261" t="s">
        <v>88</v>
      </c>
      <c r="D21" s="260">
        <v>758.36</v>
      </c>
      <c r="E21" s="238">
        <f t="shared" si="7"/>
        <v>27</v>
      </c>
      <c r="F21" s="243">
        <f t="shared" si="6"/>
        <v>20476</v>
      </c>
      <c r="G21" s="240">
        <v>5</v>
      </c>
      <c r="H21" s="241">
        <v>1304518</v>
      </c>
      <c r="I21" s="269">
        <v>3</v>
      </c>
      <c r="J21" s="270" t="s">
        <v>84</v>
      </c>
      <c r="K21" s="271">
        <v>300000</v>
      </c>
      <c r="L21" s="272">
        <v>5000</v>
      </c>
      <c r="M21" s="240" t="s">
        <v>26</v>
      </c>
      <c r="N21" s="274"/>
      <c r="O21" s="275">
        <f t="shared" si="1"/>
        <v>1304501</v>
      </c>
      <c r="P21" s="275">
        <f t="shared" si="2"/>
        <v>17</v>
      </c>
      <c r="Q21" s="282"/>
      <c r="R21" s="282"/>
      <c r="S21" s="282"/>
      <c r="U21" s="76">
        <v>18</v>
      </c>
      <c r="V21" s="98"/>
      <c r="W21" s="97" t="s">
        <v>103</v>
      </c>
      <c r="X21" s="26" t="s">
        <v>29</v>
      </c>
      <c r="Y21" s="79" t="s">
        <v>102</v>
      </c>
      <c r="Z21" s="80">
        <v>905.9</v>
      </c>
      <c r="AA21" s="26">
        <v>40</v>
      </c>
      <c r="AB21" s="124">
        <v>36236</v>
      </c>
      <c r="AC21" s="26">
        <v>5</v>
      </c>
      <c r="AD21" s="120">
        <v>2308582</v>
      </c>
      <c r="AE21" s="50">
        <v>3</v>
      </c>
      <c r="AF21" s="122" t="s">
        <v>84</v>
      </c>
      <c r="AG21" s="121">
        <v>500000</v>
      </c>
      <c r="AH21" s="52">
        <v>30000</v>
      </c>
      <c r="AI21" s="26" t="s">
        <v>26</v>
      </c>
      <c r="AJ21" s="146"/>
    </row>
    <row r="22" s="68" customFormat="1" customHeight="1" spans="1:36">
      <c r="A22" s="235">
        <f>MAX(A$1:A21)+1</f>
        <v>19</v>
      </c>
      <c r="B22" s="259" t="s">
        <v>81</v>
      </c>
      <c r="C22" s="261" t="s">
        <v>91</v>
      </c>
      <c r="D22" s="260">
        <v>1298.02</v>
      </c>
      <c r="E22" s="238">
        <f>40*0.9</f>
        <v>36</v>
      </c>
      <c r="F22" s="243">
        <f t="shared" ref="F22:F25" si="8">D22*E22</f>
        <v>46729</v>
      </c>
      <c r="G22" s="240">
        <v>5</v>
      </c>
      <c r="H22" s="241">
        <v>2977087</v>
      </c>
      <c r="I22" s="269">
        <v>3</v>
      </c>
      <c r="J22" s="270" t="s">
        <v>84</v>
      </c>
      <c r="K22" s="271">
        <v>400000</v>
      </c>
      <c r="L22" s="272">
        <v>5000</v>
      </c>
      <c r="M22" s="240" t="s">
        <v>26</v>
      </c>
      <c r="N22" s="274"/>
      <c r="O22" s="275">
        <f t="shared" si="1"/>
        <v>2977069</v>
      </c>
      <c r="P22" s="275">
        <f t="shared" si="2"/>
        <v>18</v>
      </c>
      <c r="Q22" s="282"/>
      <c r="R22" s="282"/>
      <c r="S22" s="282"/>
      <c r="U22" s="76">
        <v>19</v>
      </c>
      <c r="V22" s="99"/>
      <c r="W22" s="97" t="s">
        <v>104</v>
      </c>
      <c r="X22" s="26" t="s">
        <v>29</v>
      </c>
      <c r="Y22" s="79" t="s">
        <v>102</v>
      </c>
      <c r="Z22" s="80">
        <v>997.93</v>
      </c>
      <c r="AA22" s="26">
        <v>40</v>
      </c>
      <c r="AB22" s="124">
        <v>39917</v>
      </c>
      <c r="AC22" s="26">
        <v>5</v>
      </c>
      <c r="AD22" s="120">
        <v>2543110</v>
      </c>
      <c r="AE22" s="50">
        <v>3</v>
      </c>
      <c r="AF22" s="122" t="s">
        <v>84</v>
      </c>
      <c r="AG22" s="121">
        <v>500000</v>
      </c>
      <c r="AH22" s="52">
        <v>30000</v>
      </c>
      <c r="AI22" s="26" t="s">
        <v>26</v>
      </c>
      <c r="AJ22" s="140"/>
    </row>
    <row r="23" s="68" customFormat="1" customHeight="1" spans="1:36">
      <c r="A23" s="235">
        <f>MAX(A$1:A22)+1</f>
        <v>20</v>
      </c>
      <c r="B23" s="259"/>
      <c r="C23" s="261" t="s">
        <v>94</v>
      </c>
      <c r="D23" s="260">
        <v>799.51</v>
      </c>
      <c r="E23" s="238">
        <f t="shared" ref="E23:E29" si="9">40*0.9</f>
        <v>36</v>
      </c>
      <c r="F23" s="243">
        <f t="shared" si="8"/>
        <v>28782</v>
      </c>
      <c r="G23" s="240">
        <v>5</v>
      </c>
      <c r="H23" s="241">
        <v>1833691</v>
      </c>
      <c r="I23" s="269">
        <v>3</v>
      </c>
      <c r="J23" s="270" t="s">
        <v>84</v>
      </c>
      <c r="K23" s="271">
        <v>300000</v>
      </c>
      <c r="L23" s="272">
        <v>5000</v>
      </c>
      <c r="M23" s="240" t="s">
        <v>26</v>
      </c>
      <c r="N23" s="274"/>
      <c r="O23" s="275">
        <f t="shared" si="1"/>
        <v>1833713</v>
      </c>
      <c r="P23" s="275">
        <f t="shared" si="2"/>
        <v>-22</v>
      </c>
      <c r="Q23" s="282"/>
      <c r="R23" s="282"/>
      <c r="S23" s="282"/>
      <c r="U23" s="76">
        <v>20</v>
      </c>
      <c r="V23" s="81" t="s">
        <v>33</v>
      </c>
      <c r="W23" s="85" t="s">
        <v>34</v>
      </c>
      <c r="X23" s="76" t="s">
        <v>51</v>
      </c>
      <c r="Y23" s="100" t="s">
        <v>105</v>
      </c>
      <c r="Z23" s="101">
        <v>1049.93</v>
      </c>
      <c r="AA23" s="26">
        <v>22</v>
      </c>
      <c r="AB23" s="124">
        <v>23098</v>
      </c>
      <c r="AC23" s="26">
        <v>5</v>
      </c>
      <c r="AD23" s="120">
        <v>1471594</v>
      </c>
      <c r="AE23" s="50">
        <v>3</v>
      </c>
      <c r="AF23" s="122" t="s">
        <v>35</v>
      </c>
      <c r="AG23" s="121">
        <v>300000</v>
      </c>
      <c r="AH23" s="52">
        <v>30000</v>
      </c>
      <c r="AI23" s="123" t="s">
        <v>26</v>
      </c>
      <c r="AJ23" s="122" t="s">
        <v>106</v>
      </c>
    </row>
    <row r="24" s="68" customFormat="1" customHeight="1" spans="1:36">
      <c r="A24" s="235">
        <f>MAX(A$1:A23)+1</f>
        <v>21</v>
      </c>
      <c r="B24" s="259"/>
      <c r="C24" s="261" t="s">
        <v>96</v>
      </c>
      <c r="D24" s="260">
        <v>666.39</v>
      </c>
      <c r="E24" s="238">
        <f t="shared" si="9"/>
        <v>36</v>
      </c>
      <c r="F24" s="243">
        <f t="shared" si="8"/>
        <v>23990</v>
      </c>
      <c r="G24" s="240">
        <v>5</v>
      </c>
      <c r="H24" s="241">
        <v>1528394</v>
      </c>
      <c r="I24" s="269">
        <v>3</v>
      </c>
      <c r="J24" s="270" t="s">
        <v>84</v>
      </c>
      <c r="K24" s="271">
        <v>300000</v>
      </c>
      <c r="L24" s="272">
        <v>5000</v>
      </c>
      <c r="M24" s="240" t="s">
        <v>26</v>
      </c>
      <c r="N24" s="274"/>
      <c r="O24" s="275">
        <f t="shared" si="1"/>
        <v>1528397</v>
      </c>
      <c r="P24" s="275">
        <f t="shared" si="2"/>
        <v>-3</v>
      </c>
      <c r="Q24" s="282"/>
      <c r="R24" s="282"/>
      <c r="S24" s="282"/>
      <c r="U24" s="76">
        <v>21</v>
      </c>
      <c r="V24" s="93" t="s">
        <v>107</v>
      </c>
      <c r="W24" s="94" t="s">
        <v>108</v>
      </c>
      <c r="X24" s="26" t="s">
        <v>29</v>
      </c>
      <c r="Y24" s="79" t="s">
        <v>109</v>
      </c>
      <c r="Z24" s="101">
        <v>489.33</v>
      </c>
      <c r="AA24" s="26">
        <v>50</v>
      </c>
      <c r="AB24" s="124">
        <v>24467</v>
      </c>
      <c r="AC24" s="26">
        <v>5</v>
      </c>
      <c r="AD24" s="126">
        <v>3596817</v>
      </c>
      <c r="AE24" s="127">
        <v>3</v>
      </c>
      <c r="AF24" s="139" t="s">
        <v>110</v>
      </c>
      <c r="AG24" s="129">
        <v>700000</v>
      </c>
      <c r="AH24" s="130">
        <v>50000</v>
      </c>
      <c r="AI24" s="125" t="s">
        <v>26</v>
      </c>
      <c r="AJ24" s="139" t="s">
        <v>111</v>
      </c>
    </row>
    <row r="25" s="68" customFormat="1" customHeight="1" spans="1:36">
      <c r="A25" s="235">
        <f>MAX(A$1:A24)+1</f>
        <v>22</v>
      </c>
      <c r="B25" s="259"/>
      <c r="C25" s="261" t="s">
        <v>98</v>
      </c>
      <c r="D25" s="260">
        <v>508.8</v>
      </c>
      <c r="E25" s="238">
        <f t="shared" si="9"/>
        <v>36</v>
      </c>
      <c r="F25" s="243">
        <f t="shared" si="8"/>
        <v>18317</v>
      </c>
      <c r="G25" s="240">
        <v>5</v>
      </c>
      <c r="H25" s="241">
        <v>1166969</v>
      </c>
      <c r="I25" s="269">
        <v>3</v>
      </c>
      <c r="J25" s="270" t="s">
        <v>84</v>
      </c>
      <c r="K25" s="271">
        <v>300000</v>
      </c>
      <c r="L25" s="272">
        <v>5000</v>
      </c>
      <c r="M25" s="240" t="s">
        <v>26</v>
      </c>
      <c r="N25" s="274"/>
      <c r="O25" s="275">
        <f t="shared" si="1"/>
        <v>1166957</v>
      </c>
      <c r="P25" s="275">
        <f t="shared" si="2"/>
        <v>12</v>
      </c>
      <c r="Q25" s="282"/>
      <c r="R25" s="282"/>
      <c r="S25" s="282"/>
      <c r="U25" s="76"/>
      <c r="V25" s="93" t="s">
        <v>112</v>
      </c>
      <c r="W25" s="94" t="s">
        <v>108</v>
      </c>
      <c r="X25" s="26" t="s">
        <v>29</v>
      </c>
      <c r="Y25" s="79" t="s">
        <v>113</v>
      </c>
      <c r="Z25" s="101">
        <v>1066.33</v>
      </c>
      <c r="AA25" s="26">
        <v>30</v>
      </c>
      <c r="AB25" s="124">
        <v>31990</v>
      </c>
      <c r="AC25" s="26">
        <v>5</v>
      </c>
      <c r="AD25" s="133"/>
      <c r="AE25" s="134"/>
      <c r="AF25" s="140"/>
      <c r="AG25" s="136"/>
      <c r="AH25" s="137"/>
      <c r="AI25" s="132"/>
      <c r="AJ25" s="140"/>
    </row>
    <row r="26" s="68" customFormat="1" customHeight="1" spans="1:36">
      <c r="A26" s="235">
        <f>MAX(A$1:A25)+1</f>
        <v>23</v>
      </c>
      <c r="B26" s="259"/>
      <c r="C26" s="261" t="s">
        <v>100</v>
      </c>
      <c r="D26" s="260">
        <v>982.64</v>
      </c>
      <c r="E26" s="238">
        <f t="shared" si="9"/>
        <v>36</v>
      </c>
      <c r="F26" s="243">
        <f t="shared" ref="F26:F28" si="10">D26*E26</f>
        <v>35375</v>
      </c>
      <c r="G26" s="240">
        <v>5</v>
      </c>
      <c r="H26" s="241">
        <v>2253728</v>
      </c>
      <c r="I26" s="269">
        <v>3</v>
      </c>
      <c r="J26" s="270" t="s">
        <v>84</v>
      </c>
      <c r="K26" s="271">
        <v>300000</v>
      </c>
      <c r="L26" s="272">
        <v>5000</v>
      </c>
      <c r="M26" s="240" t="s">
        <v>26</v>
      </c>
      <c r="N26" s="274"/>
      <c r="O26" s="275">
        <f t="shared" si="1"/>
        <v>2253731</v>
      </c>
      <c r="P26" s="275">
        <f t="shared" si="2"/>
        <v>-3</v>
      </c>
      <c r="Q26" s="282"/>
      <c r="R26" s="282"/>
      <c r="S26" s="282"/>
      <c r="U26" s="76">
        <v>22</v>
      </c>
      <c r="V26" s="93" t="s">
        <v>41</v>
      </c>
      <c r="W26" s="94" t="s">
        <v>42</v>
      </c>
      <c r="X26" s="26" t="s">
        <v>51</v>
      </c>
      <c r="Y26" s="100" t="s">
        <v>58</v>
      </c>
      <c r="Z26" s="95">
        <v>1000</v>
      </c>
      <c r="AA26" s="26">
        <v>43</v>
      </c>
      <c r="AB26" s="124">
        <v>43000</v>
      </c>
      <c r="AC26" s="26">
        <v>5</v>
      </c>
      <c r="AD26" s="120">
        <v>2739514</v>
      </c>
      <c r="AE26" s="121">
        <v>3</v>
      </c>
      <c r="AF26" s="94" t="s">
        <v>43</v>
      </c>
      <c r="AG26" s="121">
        <v>500000</v>
      </c>
      <c r="AH26" s="52">
        <v>30000</v>
      </c>
      <c r="AI26" s="24" t="s">
        <v>26</v>
      </c>
      <c r="AJ26" s="122" t="s">
        <v>106</v>
      </c>
    </row>
    <row r="27" s="68" customFormat="1" customHeight="1" spans="1:36">
      <c r="A27" s="235">
        <f>MAX(A$1:A26)+1</f>
        <v>24</v>
      </c>
      <c r="B27" s="259"/>
      <c r="C27" s="261" t="s">
        <v>101</v>
      </c>
      <c r="D27" s="260">
        <v>541.22</v>
      </c>
      <c r="E27" s="238">
        <f t="shared" si="9"/>
        <v>36</v>
      </c>
      <c r="F27" s="178">
        <f t="shared" si="10"/>
        <v>19484</v>
      </c>
      <c r="G27" s="240">
        <v>5</v>
      </c>
      <c r="H27" s="241">
        <v>1241318</v>
      </c>
      <c r="I27" s="269">
        <v>3</v>
      </c>
      <c r="J27" s="270" t="s">
        <v>84</v>
      </c>
      <c r="K27" s="271">
        <v>300000</v>
      </c>
      <c r="L27" s="272">
        <v>5000</v>
      </c>
      <c r="M27" s="240" t="s">
        <v>26</v>
      </c>
      <c r="N27" s="274"/>
      <c r="O27" s="275">
        <f t="shared" si="1"/>
        <v>1241313</v>
      </c>
      <c r="P27" s="275">
        <f t="shared" si="2"/>
        <v>5</v>
      </c>
      <c r="Q27" s="282"/>
      <c r="R27" s="282"/>
      <c r="S27" s="282"/>
      <c r="U27" s="76">
        <v>23</v>
      </c>
      <c r="V27" s="93" t="s">
        <v>46</v>
      </c>
      <c r="W27" s="94" t="s">
        <v>47</v>
      </c>
      <c r="X27" s="26" t="s">
        <v>51</v>
      </c>
      <c r="Y27" s="76" t="s">
        <v>114</v>
      </c>
      <c r="Z27" s="101">
        <v>676</v>
      </c>
      <c r="AA27" s="26">
        <v>12</v>
      </c>
      <c r="AB27" s="124">
        <v>8112</v>
      </c>
      <c r="AC27" s="26">
        <v>5</v>
      </c>
      <c r="AD27" s="120">
        <v>516813</v>
      </c>
      <c r="AE27" s="121">
        <v>3</v>
      </c>
      <c r="AF27" s="94" t="s">
        <v>48</v>
      </c>
      <c r="AG27" s="121">
        <v>50000</v>
      </c>
      <c r="AH27" s="52">
        <v>20000</v>
      </c>
      <c r="AI27" s="24" t="s">
        <v>26</v>
      </c>
      <c r="AJ27" s="122" t="s">
        <v>115</v>
      </c>
    </row>
    <row r="28" s="68" customFormat="1" customHeight="1" spans="1:36">
      <c r="A28" s="235">
        <f>MAX(A$1:A27)+1</f>
        <v>25</v>
      </c>
      <c r="B28" s="259"/>
      <c r="C28" s="261" t="s">
        <v>103</v>
      </c>
      <c r="D28" s="260">
        <v>905.9</v>
      </c>
      <c r="E28" s="238">
        <f t="shared" si="9"/>
        <v>36</v>
      </c>
      <c r="F28" s="178">
        <f t="shared" si="10"/>
        <v>32612</v>
      </c>
      <c r="G28" s="240">
        <v>5</v>
      </c>
      <c r="H28" s="241">
        <v>2077698</v>
      </c>
      <c r="I28" s="269">
        <v>3</v>
      </c>
      <c r="J28" s="270" t="s">
        <v>84</v>
      </c>
      <c r="K28" s="271">
        <v>300000</v>
      </c>
      <c r="L28" s="272">
        <v>5000</v>
      </c>
      <c r="M28" s="240" t="s">
        <v>26</v>
      </c>
      <c r="N28" s="274"/>
      <c r="O28" s="275">
        <f t="shared" si="1"/>
        <v>2077724</v>
      </c>
      <c r="P28" s="275">
        <f t="shared" si="2"/>
        <v>-26</v>
      </c>
      <c r="Q28" s="282"/>
      <c r="R28" s="282"/>
      <c r="S28" s="282"/>
      <c r="U28" s="76">
        <v>24</v>
      </c>
      <c r="V28" s="94" t="s">
        <v>116</v>
      </c>
      <c r="W28" s="94" t="s">
        <v>117</v>
      </c>
      <c r="X28" s="26" t="s">
        <v>51</v>
      </c>
      <c r="Y28" s="83" t="s">
        <v>118</v>
      </c>
      <c r="Z28" s="101">
        <v>520</v>
      </c>
      <c r="AA28" s="26">
        <v>35</v>
      </c>
      <c r="AB28" s="124">
        <v>18200</v>
      </c>
      <c r="AC28" s="167">
        <v>5</v>
      </c>
      <c r="AD28" s="120">
        <v>1159515</v>
      </c>
      <c r="AE28" s="121">
        <v>3</v>
      </c>
      <c r="AF28" s="94" t="s">
        <v>119</v>
      </c>
      <c r="AG28" s="121">
        <v>300000</v>
      </c>
      <c r="AH28" s="52">
        <v>20000</v>
      </c>
      <c r="AI28" s="24" t="s">
        <v>26</v>
      </c>
      <c r="AJ28" s="122" t="s">
        <v>120</v>
      </c>
    </row>
    <row r="29" s="68" customFormat="1" ht="42.75" customHeight="1" spans="1:36">
      <c r="A29" s="235">
        <f>MAX(A$1:A28)+1</f>
        <v>26</v>
      </c>
      <c r="B29" s="259"/>
      <c r="C29" s="261" t="s">
        <v>104</v>
      </c>
      <c r="D29" s="260">
        <v>997.93</v>
      </c>
      <c r="E29" s="238">
        <f t="shared" si="9"/>
        <v>36</v>
      </c>
      <c r="F29" s="178">
        <f t="shared" ref="F29:F31" si="11">D29*E29</f>
        <v>35925</v>
      </c>
      <c r="G29" s="240">
        <v>5</v>
      </c>
      <c r="H29" s="241">
        <v>2288768</v>
      </c>
      <c r="I29" s="269">
        <v>3</v>
      </c>
      <c r="J29" s="270" t="s">
        <v>84</v>
      </c>
      <c r="K29" s="271">
        <v>300000</v>
      </c>
      <c r="L29" s="272">
        <v>5000</v>
      </c>
      <c r="M29" s="240" t="s">
        <v>26</v>
      </c>
      <c r="N29" s="274"/>
      <c r="O29" s="275">
        <f t="shared" si="1"/>
        <v>2288799</v>
      </c>
      <c r="P29" s="275">
        <f t="shared" si="2"/>
        <v>-31</v>
      </c>
      <c r="Q29" s="282"/>
      <c r="R29" s="282"/>
      <c r="S29" s="282"/>
      <c r="U29" s="167">
        <v>25</v>
      </c>
      <c r="V29" s="103" t="s">
        <v>121</v>
      </c>
      <c r="W29" s="103" t="s">
        <v>122</v>
      </c>
      <c r="X29" s="104" t="s">
        <v>123</v>
      </c>
      <c r="Y29" s="105"/>
      <c r="Z29" s="101">
        <v>730</v>
      </c>
      <c r="AA29" s="26">
        <v>4.9</v>
      </c>
      <c r="AB29" s="124">
        <v>3577</v>
      </c>
      <c r="AC29" s="26">
        <v>5</v>
      </c>
      <c r="AD29" s="25">
        <v>227889</v>
      </c>
      <c r="AE29" s="121">
        <v>3</v>
      </c>
      <c r="AF29" s="85" t="s">
        <v>124</v>
      </c>
      <c r="AG29" s="121">
        <v>500000</v>
      </c>
      <c r="AH29" s="52">
        <v>40000</v>
      </c>
      <c r="AI29" s="26" t="s">
        <v>26</v>
      </c>
      <c r="AJ29" s="103" t="s">
        <v>106</v>
      </c>
    </row>
    <row r="30" s="68" customFormat="1" customHeight="1" spans="1:36">
      <c r="A30" s="262">
        <f>MAX(A$1:A29)+1</f>
        <v>27</v>
      </c>
      <c r="B30" s="263" t="s">
        <v>107</v>
      </c>
      <c r="C30" s="263" t="s">
        <v>108</v>
      </c>
      <c r="D30" s="264">
        <v>489.33</v>
      </c>
      <c r="E30" s="265">
        <f>45*0.9</f>
        <v>40.5</v>
      </c>
      <c r="F30" s="178">
        <f t="shared" si="11"/>
        <v>19818</v>
      </c>
      <c r="G30" s="266">
        <v>5</v>
      </c>
      <c r="H30" s="267">
        <v>3096861</v>
      </c>
      <c r="I30" s="280">
        <v>3</v>
      </c>
      <c r="J30" s="263" t="s">
        <v>110</v>
      </c>
      <c r="K30" s="281">
        <v>400000</v>
      </c>
      <c r="L30" s="272">
        <v>10000</v>
      </c>
      <c r="M30" s="266" t="s">
        <v>26</v>
      </c>
      <c r="N30" s="274"/>
      <c r="O30" s="275"/>
      <c r="P30" s="275"/>
      <c r="Q30" s="282"/>
      <c r="R30" s="282"/>
      <c r="S30" s="282"/>
      <c r="U30" s="167">
        <v>26</v>
      </c>
      <c r="V30" s="103" t="s">
        <v>125</v>
      </c>
      <c r="W30" s="103" t="s">
        <v>126</v>
      </c>
      <c r="X30" s="168" t="s">
        <v>51</v>
      </c>
      <c r="Y30" s="91" t="s">
        <v>127</v>
      </c>
      <c r="Z30" s="101">
        <v>4200</v>
      </c>
      <c r="AA30" s="26">
        <v>12</v>
      </c>
      <c r="AB30" s="124">
        <v>50400</v>
      </c>
      <c r="AC30" s="26">
        <v>5</v>
      </c>
      <c r="AD30" s="170">
        <v>3210965</v>
      </c>
      <c r="AE30" s="171">
        <v>3</v>
      </c>
      <c r="AF30" s="82" t="s">
        <v>69</v>
      </c>
      <c r="AG30" s="121">
        <v>400000</v>
      </c>
      <c r="AH30" s="52">
        <v>50000</v>
      </c>
      <c r="AI30" s="26" t="s">
        <v>26</v>
      </c>
      <c r="AJ30" s="122" t="s">
        <v>128</v>
      </c>
    </row>
    <row r="31" s="68" customFormat="1" customHeight="1" spans="1:36">
      <c r="A31" s="262"/>
      <c r="B31" s="263" t="s">
        <v>112</v>
      </c>
      <c r="C31" s="263" t="s">
        <v>108</v>
      </c>
      <c r="D31" s="264">
        <v>1066.33</v>
      </c>
      <c r="E31" s="265">
        <f>30*0.9</f>
        <v>27</v>
      </c>
      <c r="F31" s="178">
        <f t="shared" si="11"/>
        <v>28791</v>
      </c>
      <c r="G31" s="266">
        <v>5</v>
      </c>
      <c r="H31" s="267"/>
      <c r="I31" s="280"/>
      <c r="J31" s="263"/>
      <c r="K31" s="281"/>
      <c r="L31" s="272"/>
      <c r="M31" s="266"/>
      <c r="N31" s="274"/>
      <c r="O31" s="275"/>
      <c r="P31" s="275"/>
      <c r="Q31" s="282"/>
      <c r="R31" s="282"/>
      <c r="S31" s="282"/>
      <c r="U31" s="167">
        <v>27</v>
      </c>
      <c r="V31" s="103" t="s">
        <v>129</v>
      </c>
      <c r="W31" s="103" t="s">
        <v>126</v>
      </c>
      <c r="X31" s="104" t="s">
        <v>123</v>
      </c>
      <c r="Y31" s="105"/>
      <c r="Z31" s="101">
        <v>5932.52</v>
      </c>
      <c r="AA31" s="26">
        <v>3</v>
      </c>
      <c r="AB31" s="124">
        <v>17798</v>
      </c>
      <c r="AC31" s="26">
        <v>5</v>
      </c>
      <c r="AD31" s="170">
        <v>1133876</v>
      </c>
      <c r="AE31" s="171">
        <v>3</v>
      </c>
      <c r="AF31" s="82" t="s">
        <v>69</v>
      </c>
      <c r="AG31" s="121">
        <v>500000</v>
      </c>
      <c r="AH31" s="52">
        <v>50000</v>
      </c>
      <c r="AI31" s="26" t="s">
        <v>26</v>
      </c>
      <c r="AJ31" s="122" t="s">
        <v>128</v>
      </c>
    </row>
    <row r="32" customHeight="1" spans="1:36">
      <c r="A32" s="35">
        <f>MAX(A$1:A31)+1</f>
        <v>28</v>
      </c>
      <c r="B32" s="35" t="s">
        <v>130</v>
      </c>
      <c r="C32" s="35" t="s">
        <v>131</v>
      </c>
      <c r="D32" s="36">
        <v>41.66</v>
      </c>
      <c r="E32" s="37">
        <f>F32/D32</f>
        <v>21.6</v>
      </c>
      <c r="F32" s="34">
        <v>900</v>
      </c>
      <c r="G32" s="38">
        <v>1</v>
      </c>
      <c r="H32" s="39">
        <v>10800</v>
      </c>
      <c r="I32" s="35">
        <v>5</v>
      </c>
      <c r="J32" s="35"/>
      <c r="K32" s="53">
        <v>5000</v>
      </c>
      <c r="L32" s="35">
        <v>500</v>
      </c>
      <c r="M32" s="212"/>
      <c r="N32" s="212"/>
      <c r="O32" s="275">
        <f t="shared" si="1"/>
        <v>10798</v>
      </c>
      <c r="P32" s="275">
        <f t="shared" si="2"/>
        <v>2</v>
      </c>
      <c r="Q32" s="70"/>
      <c r="R32" s="70"/>
      <c r="S32" s="70"/>
      <c r="U32" s="167">
        <v>28</v>
      </c>
      <c r="V32" s="102" t="s">
        <v>73</v>
      </c>
      <c r="W32" s="103" t="s">
        <v>74</v>
      </c>
      <c r="X32" s="104" t="s">
        <v>123</v>
      </c>
      <c r="Y32" s="105"/>
      <c r="Z32" s="101">
        <v>1504.75</v>
      </c>
      <c r="AA32" s="26">
        <v>3</v>
      </c>
      <c r="AB32" s="124">
        <v>4514</v>
      </c>
      <c r="AC32" s="26">
        <v>5</v>
      </c>
      <c r="AD32" s="25">
        <v>287601</v>
      </c>
      <c r="AE32" s="121">
        <v>3</v>
      </c>
      <c r="AF32" s="85" t="s">
        <v>69</v>
      </c>
      <c r="AG32" s="121">
        <v>50000</v>
      </c>
      <c r="AH32" s="52">
        <v>40000</v>
      </c>
      <c r="AI32" s="26" t="s">
        <v>26</v>
      </c>
      <c r="AJ32" s="94" t="s">
        <v>106</v>
      </c>
    </row>
    <row r="33" customHeight="1" spans="1:36">
      <c r="A33" s="35">
        <f>MAX(A$1:A32)+1</f>
        <v>29</v>
      </c>
      <c r="B33" s="35" t="s">
        <v>132</v>
      </c>
      <c r="C33" s="35" t="s">
        <v>131</v>
      </c>
      <c r="D33" s="36">
        <v>41.66</v>
      </c>
      <c r="E33" s="37">
        <f t="shared" ref="E33:E83" si="12">F33/D33</f>
        <v>21.6</v>
      </c>
      <c r="F33" s="34">
        <v>900</v>
      </c>
      <c r="G33" s="38">
        <v>1</v>
      </c>
      <c r="H33" s="39">
        <v>10800</v>
      </c>
      <c r="I33" s="35">
        <v>5</v>
      </c>
      <c r="J33" s="35"/>
      <c r="K33" s="53">
        <v>5000</v>
      </c>
      <c r="L33" s="35">
        <v>500</v>
      </c>
      <c r="M33" s="212"/>
      <c r="N33" s="212"/>
      <c r="O33" s="275">
        <f t="shared" si="1"/>
        <v>10798</v>
      </c>
      <c r="P33" s="275">
        <f t="shared" si="2"/>
        <v>2</v>
      </c>
      <c r="Q33" s="70"/>
      <c r="R33" s="70"/>
      <c r="S33" s="70"/>
      <c r="U33" s="167">
        <v>29</v>
      </c>
      <c r="V33" s="102" t="s">
        <v>89</v>
      </c>
      <c r="W33" s="103" t="s">
        <v>90</v>
      </c>
      <c r="X33" s="104" t="s">
        <v>123</v>
      </c>
      <c r="Y33" s="105"/>
      <c r="Z33" s="101">
        <v>683.44</v>
      </c>
      <c r="AA33" s="26">
        <v>3</v>
      </c>
      <c r="AB33" s="124">
        <v>2050</v>
      </c>
      <c r="AC33" s="26">
        <v>5</v>
      </c>
      <c r="AD33" s="25">
        <v>130605</v>
      </c>
      <c r="AE33" s="121">
        <v>3</v>
      </c>
      <c r="AF33" s="85" t="s">
        <v>69</v>
      </c>
      <c r="AG33" s="121">
        <v>50000</v>
      </c>
      <c r="AH33" s="52">
        <v>200000</v>
      </c>
      <c r="AI33" s="26" t="s">
        <v>26</v>
      </c>
      <c r="AJ33" s="94" t="s">
        <v>106</v>
      </c>
    </row>
    <row r="34" customHeight="1" spans="1:36">
      <c r="A34" s="35">
        <f>MAX(A$1:A33)+1</f>
        <v>30</v>
      </c>
      <c r="B34" s="35" t="s">
        <v>133</v>
      </c>
      <c r="C34" s="35" t="s">
        <v>131</v>
      </c>
      <c r="D34" s="36">
        <v>41.66</v>
      </c>
      <c r="E34" s="37">
        <f t="shared" si="12"/>
        <v>21.6</v>
      </c>
      <c r="F34" s="34">
        <v>900</v>
      </c>
      <c r="G34" s="38">
        <v>1</v>
      </c>
      <c r="H34" s="39">
        <v>10800</v>
      </c>
      <c r="I34" s="35">
        <v>5</v>
      </c>
      <c r="J34" s="35"/>
      <c r="K34" s="53">
        <v>5000</v>
      </c>
      <c r="L34" s="35">
        <v>500</v>
      </c>
      <c r="M34" s="212"/>
      <c r="N34" s="212"/>
      <c r="O34" s="275">
        <f t="shared" si="1"/>
        <v>10798</v>
      </c>
      <c r="P34" s="275">
        <f t="shared" si="2"/>
        <v>2</v>
      </c>
      <c r="Q34" s="70"/>
      <c r="R34" s="70"/>
      <c r="S34" s="70"/>
      <c r="U34" s="167">
        <v>30</v>
      </c>
      <c r="V34" s="102" t="s">
        <v>89</v>
      </c>
      <c r="W34" s="103" t="s">
        <v>90</v>
      </c>
      <c r="X34" s="104" t="s">
        <v>123</v>
      </c>
      <c r="Y34" s="105"/>
      <c r="Z34" s="101">
        <v>2415.6</v>
      </c>
      <c r="AA34" s="26">
        <v>3.4</v>
      </c>
      <c r="AB34" s="124">
        <v>8213</v>
      </c>
      <c r="AC34" s="26">
        <v>5</v>
      </c>
      <c r="AD34" s="25">
        <v>523250</v>
      </c>
      <c r="AE34" s="121">
        <v>3</v>
      </c>
      <c r="AF34" s="85" t="s">
        <v>69</v>
      </c>
      <c r="AG34" s="121">
        <v>100000</v>
      </c>
      <c r="AH34" s="52">
        <v>200000</v>
      </c>
      <c r="AI34" s="26" t="s">
        <v>26</v>
      </c>
      <c r="AJ34" s="94" t="s">
        <v>106</v>
      </c>
    </row>
    <row r="35" customHeight="1" spans="1:36">
      <c r="A35" s="35">
        <f>MAX(A$1:A34)+1</f>
        <v>31</v>
      </c>
      <c r="B35" s="35" t="s">
        <v>134</v>
      </c>
      <c r="C35" s="35" t="s">
        <v>131</v>
      </c>
      <c r="D35" s="36">
        <v>41.66</v>
      </c>
      <c r="E35" s="37">
        <f t="shared" si="12"/>
        <v>21.6</v>
      </c>
      <c r="F35" s="34">
        <v>900</v>
      </c>
      <c r="G35" s="38">
        <v>1</v>
      </c>
      <c r="H35" s="39">
        <v>10800</v>
      </c>
      <c r="I35" s="35">
        <v>5</v>
      </c>
      <c r="J35" s="35"/>
      <c r="K35" s="53">
        <v>5000</v>
      </c>
      <c r="L35" s="35">
        <v>500</v>
      </c>
      <c r="M35" s="212"/>
      <c r="N35" s="212"/>
      <c r="O35" s="275">
        <f t="shared" si="1"/>
        <v>10798</v>
      </c>
      <c r="P35" s="275">
        <f t="shared" si="2"/>
        <v>2</v>
      </c>
      <c r="Q35" s="70"/>
      <c r="R35" s="70"/>
      <c r="S35" s="70"/>
      <c r="U35" s="167">
        <v>31</v>
      </c>
      <c r="V35" s="102" t="s">
        <v>67</v>
      </c>
      <c r="W35" s="103" t="s">
        <v>68</v>
      </c>
      <c r="X35" s="106" t="s">
        <v>135</v>
      </c>
      <c r="Y35" s="107"/>
      <c r="Z35" s="101">
        <v>4977.28</v>
      </c>
      <c r="AA35" s="26">
        <v>3.1</v>
      </c>
      <c r="AB35" s="124">
        <v>15430</v>
      </c>
      <c r="AC35" s="26">
        <v>5</v>
      </c>
      <c r="AD35" s="25">
        <v>983012</v>
      </c>
      <c r="AE35" s="121">
        <v>3</v>
      </c>
      <c r="AF35" s="85" t="s">
        <v>69</v>
      </c>
      <c r="AG35" s="121">
        <v>200000</v>
      </c>
      <c r="AH35" s="52">
        <v>100000</v>
      </c>
      <c r="AI35" s="26" t="s">
        <v>26</v>
      </c>
      <c r="AJ35" s="94" t="s">
        <v>106</v>
      </c>
    </row>
    <row r="36" customHeight="1" spans="1:36">
      <c r="A36" s="35">
        <f>MAX(A$1:A35)+1</f>
        <v>32</v>
      </c>
      <c r="B36" s="35" t="s">
        <v>136</v>
      </c>
      <c r="C36" s="35" t="s">
        <v>131</v>
      </c>
      <c r="D36" s="36">
        <v>41.66</v>
      </c>
      <c r="E36" s="37">
        <f t="shared" si="12"/>
        <v>21.6</v>
      </c>
      <c r="F36" s="34">
        <v>900</v>
      </c>
      <c r="G36" s="38">
        <v>1</v>
      </c>
      <c r="H36" s="39">
        <v>10800</v>
      </c>
      <c r="I36" s="35">
        <v>5</v>
      </c>
      <c r="J36" s="35"/>
      <c r="K36" s="53">
        <v>5000</v>
      </c>
      <c r="L36" s="35">
        <v>500</v>
      </c>
      <c r="M36" s="212"/>
      <c r="N36" s="212"/>
      <c r="O36" s="275">
        <f t="shared" si="1"/>
        <v>10798</v>
      </c>
      <c r="P36" s="275">
        <f t="shared" si="2"/>
        <v>2</v>
      </c>
      <c r="Q36" s="70"/>
      <c r="R36" s="70"/>
      <c r="S36" s="70"/>
      <c r="U36" s="167">
        <v>32</v>
      </c>
      <c r="V36" s="103" t="s">
        <v>137</v>
      </c>
      <c r="W36" s="103" t="s">
        <v>138</v>
      </c>
      <c r="X36" s="106" t="s">
        <v>135</v>
      </c>
      <c r="Y36" s="107"/>
      <c r="Z36" s="101">
        <v>116899.48</v>
      </c>
      <c r="AA36" s="26">
        <v>2.1</v>
      </c>
      <c r="AB36" s="124">
        <v>245489</v>
      </c>
      <c r="AC36" s="26">
        <v>5</v>
      </c>
      <c r="AD36" s="25">
        <v>15640007</v>
      </c>
      <c r="AE36" s="121">
        <v>3</v>
      </c>
      <c r="AF36" s="85" t="s">
        <v>139</v>
      </c>
      <c r="AG36" s="121">
        <v>3000000</v>
      </c>
      <c r="AH36" s="52">
        <v>350000</v>
      </c>
      <c r="AI36" s="26" t="s">
        <v>26</v>
      </c>
      <c r="AJ36" s="94" t="s">
        <v>106</v>
      </c>
    </row>
    <row r="37" customHeight="1" spans="1:36">
      <c r="A37" s="35">
        <f>MAX(A$1:A36)+1</f>
        <v>33</v>
      </c>
      <c r="B37" s="35" t="s">
        <v>140</v>
      </c>
      <c r="C37" s="35" t="s">
        <v>131</v>
      </c>
      <c r="D37" s="36">
        <v>41.66</v>
      </c>
      <c r="E37" s="37">
        <f t="shared" si="12"/>
        <v>21.6</v>
      </c>
      <c r="F37" s="34">
        <v>900</v>
      </c>
      <c r="G37" s="38">
        <v>1</v>
      </c>
      <c r="H37" s="39">
        <v>10800</v>
      </c>
      <c r="I37" s="35">
        <v>5</v>
      </c>
      <c r="J37" s="35"/>
      <c r="K37" s="53">
        <v>5000</v>
      </c>
      <c r="L37" s="35">
        <v>500</v>
      </c>
      <c r="M37" s="212"/>
      <c r="N37" s="212"/>
      <c r="O37" s="275">
        <f t="shared" si="1"/>
        <v>10798</v>
      </c>
      <c r="P37" s="275">
        <f t="shared" si="2"/>
        <v>2</v>
      </c>
      <c r="Q37" s="70"/>
      <c r="R37" s="70"/>
      <c r="S37" s="70"/>
      <c r="U37" s="152">
        <v>33</v>
      </c>
      <c r="V37" s="108" t="s">
        <v>130</v>
      </c>
      <c r="W37" s="109" t="s">
        <v>131</v>
      </c>
      <c r="X37" s="110" t="s">
        <v>51</v>
      </c>
      <c r="Y37" s="111" t="s">
        <v>141</v>
      </c>
      <c r="Z37" s="112">
        <v>41.66</v>
      </c>
      <c r="AA37" s="110">
        <v>24</v>
      </c>
      <c r="AB37" s="141">
        <v>1000</v>
      </c>
      <c r="AC37" s="110">
        <v>1</v>
      </c>
      <c r="AD37" s="141">
        <v>12000</v>
      </c>
      <c r="AE37" s="142" t="s">
        <v>142</v>
      </c>
      <c r="AF37" s="143" t="s">
        <v>143</v>
      </c>
      <c r="AG37" s="141">
        <v>6000</v>
      </c>
      <c r="AH37" s="144">
        <v>100</v>
      </c>
      <c r="AI37" s="145" t="s">
        <v>26</v>
      </c>
      <c r="AJ37" s="147" t="s">
        <v>120</v>
      </c>
    </row>
    <row r="38" customHeight="1" spans="1:36">
      <c r="A38" s="35">
        <f>MAX(A$1:A37)+1</f>
        <v>34</v>
      </c>
      <c r="B38" s="35" t="s">
        <v>144</v>
      </c>
      <c r="C38" s="35" t="s">
        <v>131</v>
      </c>
      <c r="D38" s="36">
        <v>41.66</v>
      </c>
      <c r="E38" s="37">
        <f t="shared" si="12"/>
        <v>21.6</v>
      </c>
      <c r="F38" s="34">
        <v>900</v>
      </c>
      <c r="G38" s="38">
        <v>1</v>
      </c>
      <c r="H38" s="39">
        <v>10800</v>
      </c>
      <c r="I38" s="35">
        <v>5</v>
      </c>
      <c r="J38" s="35"/>
      <c r="K38" s="53">
        <v>5000</v>
      </c>
      <c r="L38" s="35">
        <v>500</v>
      </c>
      <c r="M38" s="212"/>
      <c r="N38" s="212"/>
      <c r="O38" s="275">
        <f t="shared" si="1"/>
        <v>10798</v>
      </c>
      <c r="P38" s="275">
        <f t="shared" si="2"/>
        <v>2</v>
      </c>
      <c r="Q38" s="70"/>
      <c r="R38" s="70"/>
      <c r="S38" s="70"/>
      <c r="U38" s="152">
        <v>34</v>
      </c>
      <c r="V38" s="108" t="s">
        <v>132</v>
      </c>
      <c r="W38" s="109" t="s">
        <v>131</v>
      </c>
      <c r="X38" s="110" t="s">
        <v>51</v>
      </c>
      <c r="Y38" s="111" t="s">
        <v>141</v>
      </c>
      <c r="Z38" s="112">
        <v>41.66</v>
      </c>
      <c r="AA38" s="110">
        <v>24</v>
      </c>
      <c r="AB38" s="141">
        <v>1000</v>
      </c>
      <c r="AC38" s="110">
        <v>1</v>
      </c>
      <c r="AD38" s="141">
        <v>12000</v>
      </c>
      <c r="AE38" s="142" t="s">
        <v>142</v>
      </c>
      <c r="AF38" s="143" t="s">
        <v>143</v>
      </c>
      <c r="AG38" s="141">
        <v>6000</v>
      </c>
      <c r="AH38" s="144">
        <v>100</v>
      </c>
      <c r="AI38" s="145" t="s">
        <v>26</v>
      </c>
      <c r="AJ38" s="147" t="s">
        <v>120</v>
      </c>
    </row>
    <row r="39" customHeight="1" spans="1:36">
      <c r="A39" s="35">
        <f>MAX(A$1:A38)+1</f>
        <v>35</v>
      </c>
      <c r="B39" s="35" t="s">
        <v>145</v>
      </c>
      <c r="C39" s="35" t="s">
        <v>131</v>
      </c>
      <c r="D39" s="36">
        <v>41.66</v>
      </c>
      <c r="E39" s="37">
        <f t="shared" si="12"/>
        <v>21.6</v>
      </c>
      <c r="F39" s="34">
        <v>900</v>
      </c>
      <c r="G39" s="38">
        <v>1</v>
      </c>
      <c r="H39" s="39">
        <v>10800</v>
      </c>
      <c r="I39" s="35">
        <v>5</v>
      </c>
      <c r="J39" s="35"/>
      <c r="K39" s="53">
        <v>5000</v>
      </c>
      <c r="L39" s="35">
        <v>500</v>
      </c>
      <c r="M39" s="212"/>
      <c r="N39" s="212"/>
      <c r="O39" s="275">
        <f t="shared" si="1"/>
        <v>10798</v>
      </c>
      <c r="P39" s="275">
        <f t="shared" si="2"/>
        <v>2</v>
      </c>
      <c r="Q39" s="70"/>
      <c r="R39" s="70"/>
      <c r="S39" s="70"/>
      <c r="U39" s="152">
        <v>35</v>
      </c>
      <c r="V39" s="108" t="s">
        <v>134</v>
      </c>
      <c r="W39" s="109" t="s">
        <v>131</v>
      </c>
      <c r="X39" s="110" t="s">
        <v>51</v>
      </c>
      <c r="Y39" s="111" t="s">
        <v>141</v>
      </c>
      <c r="Z39" s="112">
        <v>41.66</v>
      </c>
      <c r="AA39" s="110">
        <v>24</v>
      </c>
      <c r="AB39" s="141">
        <v>1000</v>
      </c>
      <c r="AC39" s="110">
        <v>1</v>
      </c>
      <c r="AD39" s="141">
        <v>12000</v>
      </c>
      <c r="AE39" s="142" t="s">
        <v>142</v>
      </c>
      <c r="AF39" s="143" t="s">
        <v>143</v>
      </c>
      <c r="AG39" s="141">
        <v>6000</v>
      </c>
      <c r="AH39" s="144">
        <v>100</v>
      </c>
      <c r="AI39" s="145" t="s">
        <v>26</v>
      </c>
      <c r="AJ39" s="147" t="s">
        <v>120</v>
      </c>
    </row>
    <row r="40" customHeight="1" spans="1:36">
      <c r="A40" s="35">
        <f>MAX(A$1:A39)+1</f>
        <v>36</v>
      </c>
      <c r="B40" s="35" t="s">
        <v>146</v>
      </c>
      <c r="C40" s="35" t="s">
        <v>131</v>
      </c>
      <c r="D40" s="36">
        <v>41.66</v>
      </c>
      <c r="E40" s="37">
        <f t="shared" si="12"/>
        <v>21.6</v>
      </c>
      <c r="F40" s="34">
        <v>900</v>
      </c>
      <c r="G40" s="38">
        <v>1</v>
      </c>
      <c r="H40" s="39">
        <v>10800</v>
      </c>
      <c r="I40" s="35">
        <v>5</v>
      </c>
      <c r="J40" s="35"/>
      <c r="K40" s="53">
        <v>5000</v>
      </c>
      <c r="L40" s="35">
        <v>500</v>
      </c>
      <c r="M40" s="212"/>
      <c r="N40" s="212"/>
      <c r="O40" s="275">
        <f t="shared" si="1"/>
        <v>10798</v>
      </c>
      <c r="P40" s="275">
        <f t="shared" si="2"/>
        <v>2</v>
      </c>
      <c r="Q40" s="70"/>
      <c r="R40" s="70"/>
      <c r="S40" s="70"/>
      <c r="U40" s="152">
        <v>36</v>
      </c>
      <c r="V40" s="108" t="s">
        <v>140</v>
      </c>
      <c r="W40" s="109" t="s">
        <v>131</v>
      </c>
      <c r="X40" s="110" t="s">
        <v>51</v>
      </c>
      <c r="Y40" s="111" t="s">
        <v>141</v>
      </c>
      <c r="Z40" s="112">
        <v>41.66</v>
      </c>
      <c r="AA40" s="110">
        <v>24</v>
      </c>
      <c r="AB40" s="141">
        <v>1000</v>
      </c>
      <c r="AC40" s="110">
        <v>1</v>
      </c>
      <c r="AD40" s="141">
        <v>12000</v>
      </c>
      <c r="AE40" s="142" t="s">
        <v>142</v>
      </c>
      <c r="AF40" s="143" t="s">
        <v>143</v>
      </c>
      <c r="AG40" s="141">
        <v>6000</v>
      </c>
      <c r="AH40" s="144">
        <v>100</v>
      </c>
      <c r="AI40" s="145" t="s">
        <v>26</v>
      </c>
      <c r="AJ40" s="147" t="s">
        <v>120</v>
      </c>
    </row>
    <row r="41" customHeight="1" spans="1:36">
      <c r="A41" s="35">
        <f>MAX(A$1:A40)+1</f>
        <v>37</v>
      </c>
      <c r="B41" s="35" t="s">
        <v>147</v>
      </c>
      <c r="C41" s="35" t="s">
        <v>131</v>
      </c>
      <c r="D41" s="36">
        <v>41.66</v>
      </c>
      <c r="E41" s="37">
        <f t="shared" si="12"/>
        <v>21.6</v>
      </c>
      <c r="F41" s="34">
        <v>900</v>
      </c>
      <c r="G41" s="38">
        <v>1</v>
      </c>
      <c r="H41" s="39">
        <v>10800</v>
      </c>
      <c r="I41" s="35">
        <v>5</v>
      </c>
      <c r="J41" s="35"/>
      <c r="K41" s="53">
        <v>5000</v>
      </c>
      <c r="L41" s="35">
        <v>500</v>
      </c>
      <c r="M41" s="212"/>
      <c r="N41" s="212"/>
      <c r="O41" s="275">
        <f t="shared" si="1"/>
        <v>10798</v>
      </c>
      <c r="P41" s="275">
        <f t="shared" si="2"/>
        <v>2</v>
      </c>
      <c r="Q41" s="70"/>
      <c r="R41" s="70"/>
      <c r="S41" s="70"/>
      <c r="U41" s="152">
        <v>37</v>
      </c>
      <c r="V41" s="108" t="s">
        <v>144</v>
      </c>
      <c r="W41" s="109" t="s">
        <v>131</v>
      </c>
      <c r="X41" s="110" t="s">
        <v>51</v>
      </c>
      <c r="Y41" s="111" t="s">
        <v>141</v>
      </c>
      <c r="Z41" s="112">
        <v>41.66</v>
      </c>
      <c r="AA41" s="110">
        <v>24</v>
      </c>
      <c r="AB41" s="141">
        <v>1000</v>
      </c>
      <c r="AC41" s="110">
        <v>1</v>
      </c>
      <c r="AD41" s="141">
        <v>12000</v>
      </c>
      <c r="AE41" s="142" t="s">
        <v>142</v>
      </c>
      <c r="AF41" s="143" t="s">
        <v>143</v>
      </c>
      <c r="AG41" s="141">
        <v>6000</v>
      </c>
      <c r="AH41" s="144">
        <v>100</v>
      </c>
      <c r="AI41" s="145" t="s">
        <v>26</v>
      </c>
      <c r="AJ41" s="147" t="s">
        <v>120</v>
      </c>
    </row>
    <row r="42" customHeight="1" spans="1:36">
      <c r="A42" s="35">
        <f>MAX(A$1:A41)+1</f>
        <v>38</v>
      </c>
      <c r="B42" s="35" t="s">
        <v>148</v>
      </c>
      <c r="C42" s="35" t="s">
        <v>131</v>
      </c>
      <c r="D42" s="36">
        <v>41.66</v>
      </c>
      <c r="E42" s="37">
        <f t="shared" si="12"/>
        <v>21.6</v>
      </c>
      <c r="F42" s="34">
        <v>900</v>
      </c>
      <c r="G42" s="38">
        <v>1</v>
      </c>
      <c r="H42" s="39">
        <v>10800</v>
      </c>
      <c r="I42" s="35">
        <v>5</v>
      </c>
      <c r="J42" s="35"/>
      <c r="K42" s="53">
        <v>5000</v>
      </c>
      <c r="L42" s="35">
        <v>500</v>
      </c>
      <c r="M42" s="212"/>
      <c r="N42" s="212"/>
      <c r="O42" s="275">
        <f t="shared" si="1"/>
        <v>10798</v>
      </c>
      <c r="P42" s="275">
        <f t="shared" si="2"/>
        <v>2</v>
      </c>
      <c r="Q42" s="70"/>
      <c r="R42" s="70"/>
      <c r="S42" s="70"/>
      <c r="U42" s="152">
        <v>38</v>
      </c>
      <c r="V42" s="108" t="s">
        <v>145</v>
      </c>
      <c r="W42" s="109" t="s">
        <v>131</v>
      </c>
      <c r="X42" s="110" t="s">
        <v>51</v>
      </c>
      <c r="Y42" s="111" t="s">
        <v>141</v>
      </c>
      <c r="Z42" s="112">
        <v>41.66</v>
      </c>
      <c r="AA42" s="110">
        <v>24</v>
      </c>
      <c r="AB42" s="141">
        <v>1000</v>
      </c>
      <c r="AC42" s="110">
        <v>1</v>
      </c>
      <c r="AD42" s="141">
        <v>12000</v>
      </c>
      <c r="AE42" s="142" t="s">
        <v>142</v>
      </c>
      <c r="AF42" s="143" t="s">
        <v>143</v>
      </c>
      <c r="AG42" s="141">
        <v>6000</v>
      </c>
      <c r="AH42" s="144">
        <v>100</v>
      </c>
      <c r="AI42" s="145" t="s">
        <v>26</v>
      </c>
      <c r="AJ42" s="147" t="s">
        <v>120</v>
      </c>
    </row>
    <row r="43" customHeight="1" spans="1:36">
      <c r="A43" s="35">
        <f>MAX(A$1:A42)+1</f>
        <v>39</v>
      </c>
      <c r="B43" s="35" t="s">
        <v>149</v>
      </c>
      <c r="C43" s="35" t="s">
        <v>150</v>
      </c>
      <c r="D43" s="36">
        <v>184.08</v>
      </c>
      <c r="E43" s="37">
        <f t="shared" si="12"/>
        <v>52.2</v>
      </c>
      <c r="F43" s="34">
        <v>9609</v>
      </c>
      <c r="G43" s="38">
        <v>3</v>
      </c>
      <c r="H43" s="39">
        <v>363507.3</v>
      </c>
      <c r="I43" s="35">
        <v>5</v>
      </c>
      <c r="J43" s="35"/>
      <c r="K43" s="53">
        <v>30000</v>
      </c>
      <c r="L43" s="35">
        <v>500</v>
      </c>
      <c r="M43" s="212"/>
      <c r="N43" s="212"/>
      <c r="O43" s="275">
        <f>D43*E43*((1-(1+0.05)^(G43))/(1-(1+0.05)))*12</f>
        <v>363508</v>
      </c>
      <c r="P43" s="275">
        <f t="shared" si="2"/>
        <v>-1</v>
      </c>
      <c r="Q43" s="70"/>
      <c r="R43" s="70"/>
      <c r="S43" s="70"/>
      <c r="U43" s="152">
        <v>39</v>
      </c>
      <c r="V43" s="108" t="s">
        <v>136</v>
      </c>
      <c r="W43" s="109" t="s">
        <v>131</v>
      </c>
      <c r="X43" s="110" t="s">
        <v>51</v>
      </c>
      <c r="Y43" s="111" t="s">
        <v>141</v>
      </c>
      <c r="Z43" s="112">
        <v>41.66</v>
      </c>
      <c r="AA43" s="110">
        <v>24</v>
      </c>
      <c r="AB43" s="141">
        <v>1000</v>
      </c>
      <c r="AC43" s="110">
        <v>1</v>
      </c>
      <c r="AD43" s="141">
        <v>12000</v>
      </c>
      <c r="AE43" s="142" t="s">
        <v>142</v>
      </c>
      <c r="AF43" s="143" t="s">
        <v>143</v>
      </c>
      <c r="AG43" s="141">
        <v>6000</v>
      </c>
      <c r="AH43" s="144">
        <v>100</v>
      </c>
      <c r="AI43" s="145" t="s">
        <v>26</v>
      </c>
      <c r="AJ43" s="147" t="s">
        <v>120</v>
      </c>
    </row>
    <row r="44" customHeight="1" spans="1:36">
      <c r="A44" s="35">
        <f>MAX(A$1:A43)+1</f>
        <v>40</v>
      </c>
      <c r="B44" s="35" t="s">
        <v>151</v>
      </c>
      <c r="C44" s="35" t="s">
        <v>150</v>
      </c>
      <c r="D44" s="36">
        <v>93.09</v>
      </c>
      <c r="E44" s="37">
        <f t="shared" si="12"/>
        <v>52.2</v>
      </c>
      <c r="F44" s="34">
        <v>4859</v>
      </c>
      <c r="G44" s="38">
        <v>3</v>
      </c>
      <c r="H44" s="39">
        <v>183826.8</v>
      </c>
      <c r="I44" s="35">
        <v>5</v>
      </c>
      <c r="J44" s="35"/>
      <c r="K44" s="53">
        <v>30000</v>
      </c>
      <c r="L44" s="35">
        <v>500</v>
      </c>
      <c r="M44" s="212"/>
      <c r="N44" s="212"/>
      <c r="O44" s="275">
        <f t="shared" ref="O44:O107" si="13">D44*E44*((1-(1+0.05)^(G44))/(1-(1+0.05)))*12</f>
        <v>183827</v>
      </c>
      <c r="P44" s="275">
        <f t="shared" si="2"/>
        <v>0</v>
      </c>
      <c r="Q44" s="70"/>
      <c r="R44" s="70"/>
      <c r="S44" s="70"/>
      <c r="U44" s="152">
        <v>40</v>
      </c>
      <c r="V44" s="108" t="s">
        <v>133</v>
      </c>
      <c r="W44" s="109" t="s">
        <v>131</v>
      </c>
      <c r="X44" s="110" t="s">
        <v>51</v>
      </c>
      <c r="Y44" s="111" t="s">
        <v>141</v>
      </c>
      <c r="Z44" s="112">
        <v>41.66</v>
      </c>
      <c r="AA44" s="110">
        <v>24</v>
      </c>
      <c r="AB44" s="141">
        <v>1000</v>
      </c>
      <c r="AC44" s="110">
        <v>1</v>
      </c>
      <c r="AD44" s="141">
        <v>12000</v>
      </c>
      <c r="AE44" s="142" t="s">
        <v>142</v>
      </c>
      <c r="AF44" s="143" t="s">
        <v>143</v>
      </c>
      <c r="AG44" s="141">
        <v>6000</v>
      </c>
      <c r="AH44" s="144">
        <v>100</v>
      </c>
      <c r="AI44" s="145" t="s">
        <v>26</v>
      </c>
      <c r="AJ44" s="147" t="s">
        <v>120</v>
      </c>
    </row>
    <row r="45" customHeight="1" spans="1:36">
      <c r="A45" s="35">
        <f>MAX(A$1:A44)+1</f>
        <v>41</v>
      </c>
      <c r="B45" s="35" t="s">
        <v>152</v>
      </c>
      <c r="C45" s="35" t="s">
        <v>153</v>
      </c>
      <c r="D45" s="36">
        <v>295.73</v>
      </c>
      <c r="E45" s="37">
        <f t="shared" si="12"/>
        <v>10.8</v>
      </c>
      <c r="F45" s="34">
        <v>3194</v>
      </c>
      <c r="G45" s="38">
        <v>3</v>
      </c>
      <c r="H45" s="39">
        <v>120825</v>
      </c>
      <c r="I45" s="35">
        <v>5</v>
      </c>
      <c r="J45" s="35"/>
      <c r="K45" s="53">
        <v>10000</v>
      </c>
      <c r="L45" s="35">
        <v>500</v>
      </c>
      <c r="M45" s="212"/>
      <c r="N45" s="212"/>
      <c r="O45" s="275">
        <f t="shared" si="13"/>
        <v>120825</v>
      </c>
      <c r="P45" s="275">
        <f t="shared" si="2"/>
        <v>0</v>
      </c>
      <c r="Q45" s="70"/>
      <c r="R45" s="70"/>
      <c r="S45" s="70"/>
      <c r="U45" s="152">
        <v>41</v>
      </c>
      <c r="V45" s="108" t="s">
        <v>146</v>
      </c>
      <c r="W45" s="109" t="s">
        <v>131</v>
      </c>
      <c r="X45" s="110" t="s">
        <v>51</v>
      </c>
      <c r="Y45" s="111" t="s">
        <v>141</v>
      </c>
      <c r="Z45" s="112">
        <v>41.66</v>
      </c>
      <c r="AA45" s="110">
        <v>24</v>
      </c>
      <c r="AB45" s="141">
        <v>1000</v>
      </c>
      <c r="AC45" s="110">
        <v>1</v>
      </c>
      <c r="AD45" s="141">
        <v>12000</v>
      </c>
      <c r="AE45" s="142" t="s">
        <v>142</v>
      </c>
      <c r="AF45" s="143" t="s">
        <v>143</v>
      </c>
      <c r="AG45" s="141">
        <v>6000</v>
      </c>
      <c r="AH45" s="144">
        <v>100</v>
      </c>
      <c r="AI45" s="145" t="s">
        <v>26</v>
      </c>
      <c r="AJ45" s="147" t="s">
        <v>120</v>
      </c>
    </row>
    <row r="46" customHeight="1" spans="1:36">
      <c r="A46" s="35">
        <f>MAX(A$1:A45)+1</f>
        <v>42</v>
      </c>
      <c r="B46" s="35" t="s">
        <v>154</v>
      </c>
      <c r="C46" s="35" t="s">
        <v>155</v>
      </c>
      <c r="D46" s="39">
        <v>160</v>
      </c>
      <c r="E46" s="37">
        <f>59*0.9</f>
        <v>53.1</v>
      </c>
      <c r="F46" s="34">
        <f>D46*E46</f>
        <v>8496</v>
      </c>
      <c r="G46" s="38">
        <v>3</v>
      </c>
      <c r="H46" s="39">
        <v>321403.5</v>
      </c>
      <c r="I46" s="35">
        <v>5</v>
      </c>
      <c r="J46" s="35"/>
      <c r="K46" s="53">
        <v>30000</v>
      </c>
      <c r="L46" s="35">
        <v>500</v>
      </c>
      <c r="M46" s="212"/>
      <c r="N46" s="212"/>
      <c r="O46" s="275">
        <f t="shared" si="13"/>
        <v>321404</v>
      </c>
      <c r="P46" s="275">
        <f t="shared" si="2"/>
        <v>-1</v>
      </c>
      <c r="Q46" s="70"/>
      <c r="R46" s="70"/>
      <c r="S46" s="70"/>
      <c r="U46" s="152">
        <v>42</v>
      </c>
      <c r="V46" s="108" t="s">
        <v>147</v>
      </c>
      <c r="W46" s="109" t="s">
        <v>131</v>
      </c>
      <c r="X46" s="110" t="s">
        <v>51</v>
      </c>
      <c r="Y46" s="111" t="s">
        <v>141</v>
      </c>
      <c r="Z46" s="112">
        <v>41.66</v>
      </c>
      <c r="AA46" s="110">
        <v>24</v>
      </c>
      <c r="AB46" s="141">
        <v>1000</v>
      </c>
      <c r="AC46" s="110">
        <v>1</v>
      </c>
      <c r="AD46" s="141">
        <v>12000</v>
      </c>
      <c r="AE46" s="142" t="s">
        <v>142</v>
      </c>
      <c r="AF46" s="143" t="s">
        <v>143</v>
      </c>
      <c r="AG46" s="141">
        <v>6000</v>
      </c>
      <c r="AH46" s="144">
        <v>100</v>
      </c>
      <c r="AI46" s="145" t="s">
        <v>26</v>
      </c>
      <c r="AJ46" s="147" t="s">
        <v>120</v>
      </c>
    </row>
    <row r="47" customHeight="1" spans="1:36">
      <c r="A47" s="35">
        <f>MAX(A$1:A46)+1</f>
        <v>43</v>
      </c>
      <c r="B47" s="35" t="s">
        <v>156</v>
      </c>
      <c r="C47" s="35" t="s">
        <v>155</v>
      </c>
      <c r="D47" s="39">
        <v>109</v>
      </c>
      <c r="E47" s="37">
        <f t="shared" si="12"/>
        <v>53.1</v>
      </c>
      <c r="F47" s="34">
        <v>5788</v>
      </c>
      <c r="G47" s="38">
        <v>3</v>
      </c>
      <c r="H47" s="39">
        <v>218956.5</v>
      </c>
      <c r="I47" s="35">
        <v>5</v>
      </c>
      <c r="J47" s="35"/>
      <c r="K47" s="53">
        <v>50000</v>
      </c>
      <c r="L47" s="35">
        <v>500</v>
      </c>
      <c r="M47" s="212"/>
      <c r="N47" s="212"/>
      <c r="O47" s="275">
        <f t="shared" si="13"/>
        <v>218956</v>
      </c>
      <c r="P47" s="275">
        <f t="shared" si="2"/>
        <v>1</v>
      </c>
      <c r="Q47" s="70"/>
      <c r="R47" s="70"/>
      <c r="S47" s="70"/>
      <c r="U47" s="152">
        <v>43</v>
      </c>
      <c r="V47" s="108" t="s">
        <v>148</v>
      </c>
      <c r="W47" s="109" t="s">
        <v>131</v>
      </c>
      <c r="X47" s="110" t="s">
        <v>51</v>
      </c>
      <c r="Y47" s="111" t="s">
        <v>141</v>
      </c>
      <c r="Z47" s="112">
        <v>41.66</v>
      </c>
      <c r="AA47" s="110">
        <v>24</v>
      </c>
      <c r="AB47" s="141">
        <v>1000</v>
      </c>
      <c r="AC47" s="110">
        <v>1</v>
      </c>
      <c r="AD47" s="141">
        <v>12000</v>
      </c>
      <c r="AE47" s="142" t="s">
        <v>142</v>
      </c>
      <c r="AF47" s="143" t="s">
        <v>143</v>
      </c>
      <c r="AG47" s="141">
        <v>6000</v>
      </c>
      <c r="AH47" s="144">
        <v>100</v>
      </c>
      <c r="AI47" s="145" t="s">
        <v>26</v>
      </c>
      <c r="AJ47" s="147" t="s">
        <v>120</v>
      </c>
    </row>
    <row r="48" customHeight="1" spans="1:36">
      <c r="A48" s="35">
        <f>MAX(A$1:A47)+1</f>
        <v>44</v>
      </c>
      <c r="B48" s="35" t="s">
        <v>157</v>
      </c>
      <c r="C48" s="35" t="s">
        <v>155</v>
      </c>
      <c r="D48" s="39">
        <v>160</v>
      </c>
      <c r="E48" s="37">
        <f t="shared" si="12"/>
        <v>53.1</v>
      </c>
      <c r="F48" s="34">
        <v>8496</v>
      </c>
      <c r="G48" s="38">
        <v>3</v>
      </c>
      <c r="H48" s="39">
        <v>321403.5</v>
      </c>
      <c r="I48" s="35">
        <v>5</v>
      </c>
      <c r="J48" s="35"/>
      <c r="K48" s="53">
        <v>50000</v>
      </c>
      <c r="L48" s="35">
        <v>500</v>
      </c>
      <c r="M48" s="212"/>
      <c r="N48" s="212"/>
      <c r="O48" s="275">
        <f t="shared" si="13"/>
        <v>321404</v>
      </c>
      <c r="P48" s="275">
        <f t="shared" si="2"/>
        <v>-1</v>
      </c>
      <c r="Q48" s="70"/>
      <c r="R48" s="70"/>
      <c r="S48" s="70"/>
      <c r="U48" s="152">
        <v>44</v>
      </c>
      <c r="V48" s="109" t="s">
        <v>158</v>
      </c>
      <c r="W48" s="109" t="s">
        <v>159</v>
      </c>
      <c r="X48" s="110" t="s">
        <v>29</v>
      </c>
      <c r="Y48" s="111" t="s">
        <v>160</v>
      </c>
      <c r="Z48" s="112">
        <v>281.17</v>
      </c>
      <c r="AA48" s="110">
        <v>25</v>
      </c>
      <c r="AB48" s="141">
        <v>7029</v>
      </c>
      <c r="AC48" s="110">
        <v>3</v>
      </c>
      <c r="AD48" s="141">
        <v>265917</v>
      </c>
      <c r="AE48" s="142">
        <v>5</v>
      </c>
      <c r="AF48" s="143" t="s">
        <v>161</v>
      </c>
      <c r="AG48" s="141">
        <v>40000</v>
      </c>
      <c r="AH48" s="144">
        <v>1000</v>
      </c>
      <c r="AI48" s="145" t="s">
        <v>26</v>
      </c>
      <c r="AJ48" s="147" t="s">
        <v>120</v>
      </c>
    </row>
    <row r="49" customHeight="1" spans="1:36">
      <c r="A49" s="35">
        <f>MAX(A$1:A48)+1</f>
        <v>45</v>
      </c>
      <c r="B49" s="35" t="s">
        <v>162</v>
      </c>
      <c r="C49" s="35" t="s">
        <v>155</v>
      </c>
      <c r="D49" s="36">
        <v>135.44</v>
      </c>
      <c r="E49" s="37">
        <f t="shared" si="12"/>
        <v>53.1</v>
      </c>
      <c r="F49" s="34">
        <v>7192</v>
      </c>
      <c r="G49" s="38">
        <v>3</v>
      </c>
      <c r="H49" s="39">
        <v>272068.2</v>
      </c>
      <c r="I49" s="35">
        <v>5</v>
      </c>
      <c r="J49" s="35"/>
      <c r="K49" s="53">
        <v>50000</v>
      </c>
      <c r="L49" s="35">
        <v>500</v>
      </c>
      <c r="M49" s="212"/>
      <c r="N49" s="212"/>
      <c r="O49" s="275">
        <f t="shared" si="13"/>
        <v>272068</v>
      </c>
      <c r="P49" s="275">
        <f t="shared" si="2"/>
        <v>0</v>
      </c>
      <c r="Q49" s="70"/>
      <c r="R49" s="70"/>
      <c r="S49" s="70"/>
      <c r="U49" s="152">
        <v>45</v>
      </c>
      <c r="V49" s="108" t="s">
        <v>163</v>
      </c>
      <c r="W49" s="109" t="s">
        <v>164</v>
      </c>
      <c r="X49" s="110" t="s">
        <v>51</v>
      </c>
      <c r="Y49" s="111" t="s">
        <v>165</v>
      </c>
      <c r="Z49" s="112">
        <v>243.86</v>
      </c>
      <c r="AA49" s="110">
        <v>50</v>
      </c>
      <c r="AB49" s="141">
        <v>12193</v>
      </c>
      <c r="AC49" s="110">
        <v>3</v>
      </c>
      <c r="AD49" s="141">
        <v>461261</v>
      </c>
      <c r="AE49" s="142">
        <v>5</v>
      </c>
      <c r="AF49" s="143" t="s">
        <v>161</v>
      </c>
      <c r="AG49" s="141">
        <v>70000</v>
      </c>
      <c r="AH49" s="144">
        <v>1000</v>
      </c>
      <c r="AI49" s="145" t="s">
        <v>26</v>
      </c>
      <c r="AJ49" s="147" t="s">
        <v>120</v>
      </c>
    </row>
    <row r="50" customHeight="1" spans="1:36">
      <c r="A50" s="35">
        <f>MAX(A$1:A49)+1</f>
        <v>46</v>
      </c>
      <c r="B50" s="35" t="s">
        <v>166</v>
      </c>
      <c r="C50" s="35" t="s">
        <v>167</v>
      </c>
      <c r="D50" s="36">
        <v>44.81</v>
      </c>
      <c r="E50" s="37">
        <f t="shared" si="12"/>
        <v>100.8</v>
      </c>
      <c r="F50" s="34">
        <v>4517</v>
      </c>
      <c r="G50" s="38">
        <v>3</v>
      </c>
      <c r="H50" s="39">
        <v>170872.2</v>
      </c>
      <c r="I50" s="35">
        <v>5</v>
      </c>
      <c r="J50" s="35"/>
      <c r="K50" s="53">
        <v>10000</v>
      </c>
      <c r="L50" s="35">
        <v>500</v>
      </c>
      <c r="M50" s="212"/>
      <c r="N50" s="212"/>
      <c r="O50" s="275">
        <f t="shared" si="13"/>
        <v>170872</v>
      </c>
      <c r="P50" s="275">
        <f t="shared" si="2"/>
        <v>0</v>
      </c>
      <c r="Q50" s="70"/>
      <c r="R50" s="70"/>
      <c r="S50" s="70"/>
      <c r="U50" s="152">
        <v>46</v>
      </c>
      <c r="V50" s="108" t="s">
        <v>168</v>
      </c>
      <c r="W50" s="109" t="s">
        <v>169</v>
      </c>
      <c r="X50" s="110" t="s">
        <v>51</v>
      </c>
      <c r="Y50" s="111" t="s">
        <v>170</v>
      </c>
      <c r="Z50" s="112">
        <v>77.83</v>
      </c>
      <c r="AA50" s="110">
        <v>16</v>
      </c>
      <c r="AB50" s="141">
        <v>1245</v>
      </c>
      <c r="AC50" s="110">
        <v>1</v>
      </c>
      <c r="AD50" s="141">
        <v>14943</v>
      </c>
      <c r="AE50" s="142" t="s">
        <v>142</v>
      </c>
      <c r="AF50" s="143" t="s">
        <v>171</v>
      </c>
      <c r="AG50" s="141">
        <v>7000</v>
      </c>
      <c r="AH50" s="144">
        <v>100</v>
      </c>
      <c r="AI50" s="145" t="s">
        <v>26</v>
      </c>
      <c r="AJ50" s="147" t="s">
        <v>106</v>
      </c>
    </row>
    <row r="51" customHeight="1" spans="1:36">
      <c r="A51" s="35">
        <f>MAX(A$1:A50)+1</f>
        <v>47</v>
      </c>
      <c r="B51" s="35" t="s">
        <v>172</v>
      </c>
      <c r="C51" s="35" t="s">
        <v>173</v>
      </c>
      <c r="D51" s="40">
        <v>46.9</v>
      </c>
      <c r="E51" s="37">
        <f t="shared" si="12"/>
        <v>43.2</v>
      </c>
      <c r="F51" s="34">
        <v>2026</v>
      </c>
      <c r="G51" s="38">
        <v>1</v>
      </c>
      <c r="H51" s="39">
        <v>24312.6</v>
      </c>
      <c r="I51" s="35">
        <v>5</v>
      </c>
      <c r="J51" s="35"/>
      <c r="K51" s="53">
        <v>15000</v>
      </c>
      <c r="L51" s="35">
        <v>500</v>
      </c>
      <c r="M51" s="212"/>
      <c r="N51" s="212"/>
      <c r="O51" s="275">
        <f t="shared" si="13"/>
        <v>24313</v>
      </c>
      <c r="P51" s="275">
        <f t="shared" si="2"/>
        <v>0</v>
      </c>
      <c r="Q51" s="70"/>
      <c r="R51" s="70"/>
      <c r="S51" s="70"/>
      <c r="U51" s="152">
        <v>47</v>
      </c>
      <c r="V51" s="108" t="s">
        <v>174</v>
      </c>
      <c r="W51" s="109" t="s">
        <v>175</v>
      </c>
      <c r="X51" s="110" t="s">
        <v>51</v>
      </c>
      <c r="Y51" s="113" t="s">
        <v>176</v>
      </c>
      <c r="Z51" s="112">
        <v>41.08</v>
      </c>
      <c r="AA51" s="110">
        <v>47</v>
      </c>
      <c r="AB51" s="141">
        <v>1931</v>
      </c>
      <c r="AC51" s="110">
        <v>3</v>
      </c>
      <c r="AD51" s="141">
        <v>73041</v>
      </c>
      <c r="AE51" s="142">
        <v>5</v>
      </c>
      <c r="AF51" s="143" t="s">
        <v>161</v>
      </c>
      <c r="AG51" s="141">
        <v>11000</v>
      </c>
      <c r="AH51" s="144">
        <v>500</v>
      </c>
      <c r="AI51" s="145" t="s">
        <v>26</v>
      </c>
      <c r="AJ51" s="147" t="s">
        <v>120</v>
      </c>
    </row>
    <row r="52" customHeight="1" spans="1:36">
      <c r="A52" s="35">
        <f>MAX(A$1:A51)+1</f>
        <v>48</v>
      </c>
      <c r="B52" s="35" t="s">
        <v>177</v>
      </c>
      <c r="C52" s="35" t="s">
        <v>178</v>
      </c>
      <c r="D52" s="39">
        <v>32</v>
      </c>
      <c r="E52" s="37">
        <f t="shared" si="12"/>
        <v>17.09</v>
      </c>
      <c r="F52" s="34">
        <v>547</v>
      </c>
      <c r="G52" s="38">
        <v>3</v>
      </c>
      <c r="H52" s="39">
        <v>20700.9</v>
      </c>
      <c r="I52" s="35">
        <v>5</v>
      </c>
      <c r="J52" s="35"/>
      <c r="K52" s="53">
        <v>5000</v>
      </c>
      <c r="L52" s="35">
        <v>500</v>
      </c>
      <c r="M52" s="212"/>
      <c r="N52" s="212"/>
      <c r="O52" s="275">
        <f t="shared" si="13"/>
        <v>20688</v>
      </c>
      <c r="P52" s="275">
        <f t="shared" si="2"/>
        <v>13</v>
      </c>
      <c r="Q52" s="70"/>
      <c r="R52" s="70"/>
      <c r="S52" s="70"/>
      <c r="U52" s="152">
        <v>48</v>
      </c>
      <c r="V52" s="108" t="s">
        <v>179</v>
      </c>
      <c r="W52" s="109" t="s">
        <v>180</v>
      </c>
      <c r="X52" s="110" t="s">
        <v>51</v>
      </c>
      <c r="Y52" s="113" t="s">
        <v>176</v>
      </c>
      <c r="Z52" s="112">
        <v>41.08</v>
      </c>
      <c r="AA52" s="110">
        <v>47</v>
      </c>
      <c r="AB52" s="141">
        <v>1931</v>
      </c>
      <c r="AC52" s="110">
        <v>3</v>
      </c>
      <c r="AD52" s="141">
        <v>73041</v>
      </c>
      <c r="AE52" s="142">
        <v>5</v>
      </c>
      <c r="AF52" s="143" t="s">
        <v>161</v>
      </c>
      <c r="AG52" s="141">
        <v>11000</v>
      </c>
      <c r="AH52" s="144">
        <v>500</v>
      </c>
      <c r="AI52" s="145" t="s">
        <v>26</v>
      </c>
      <c r="AJ52" s="147" t="s">
        <v>120</v>
      </c>
    </row>
    <row r="53" customHeight="1" spans="1:36">
      <c r="A53" s="35">
        <f>MAX(A$1:A52)+1</f>
        <v>49</v>
      </c>
      <c r="B53" s="35" t="s">
        <v>181</v>
      </c>
      <c r="C53" s="35" t="s">
        <v>182</v>
      </c>
      <c r="D53" s="36">
        <v>47.94</v>
      </c>
      <c r="E53" s="37">
        <f t="shared" si="12"/>
        <v>42.3</v>
      </c>
      <c r="F53" s="34">
        <v>2028</v>
      </c>
      <c r="G53" s="38">
        <v>3</v>
      </c>
      <c r="H53" s="39">
        <v>76714.2</v>
      </c>
      <c r="I53" s="35">
        <v>5</v>
      </c>
      <c r="J53" s="35"/>
      <c r="K53" s="53">
        <v>10000</v>
      </c>
      <c r="L53" s="35">
        <v>500</v>
      </c>
      <c r="M53" s="212"/>
      <c r="N53" s="212"/>
      <c r="O53" s="275">
        <f t="shared" si="13"/>
        <v>76714</v>
      </c>
      <c r="P53" s="275">
        <f t="shared" si="2"/>
        <v>0</v>
      </c>
      <c r="Q53" s="70"/>
      <c r="R53" s="70"/>
      <c r="S53" s="70"/>
      <c r="U53" s="152">
        <v>49</v>
      </c>
      <c r="V53" s="108" t="s">
        <v>183</v>
      </c>
      <c r="W53" s="109" t="s">
        <v>184</v>
      </c>
      <c r="X53" s="110" t="s">
        <v>51</v>
      </c>
      <c r="Y53" s="113" t="s">
        <v>176</v>
      </c>
      <c r="Z53" s="112">
        <v>17.92</v>
      </c>
      <c r="AA53" s="110">
        <v>47</v>
      </c>
      <c r="AB53" s="141">
        <v>842</v>
      </c>
      <c r="AC53" s="110">
        <v>3</v>
      </c>
      <c r="AD53" s="141">
        <v>31862</v>
      </c>
      <c r="AE53" s="142">
        <v>5</v>
      </c>
      <c r="AF53" s="143" t="s">
        <v>161</v>
      </c>
      <c r="AG53" s="141">
        <v>5000</v>
      </c>
      <c r="AH53" s="144">
        <v>100</v>
      </c>
      <c r="AI53" s="145" t="s">
        <v>26</v>
      </c>
      <c r="AJ53" s="147" t="s">
        <v>120</v>
      </c>
    </row>
    <row r="54" customHeight="1" spans="1:36">
      <c r="A54" s="35">
        <f>MAX(A$1:A53)+1</f>
        <v>50</v>
      </c>
      <c r="B54" s="35" t="s">
        <v>185</v>
      </c>
      <c r="C54" s="35" t="s">
        <v>186</v>
      </c>
      <c r="D54" s="36">
        <v>34.68</v>
      </c>
      <c r="E54" s="37">
        <f t="shared" si="12"/>
        <v>42.3</v>
      </c>
      <c r="F54" s="34">
        <v>1467</v>
      </c>
      <c r="G54" s="38">
        <v>3</v>
      </c>
      <c r="H54" s="39">
        <v>55494.9</v>
      </c>
      <c r="I54" s="35">
        <v>5</v>
      </c>
      <c r="J54" s="35"/>
      <c r="K54" s="53">
        <v>10000</v>
      </c>
      <c r="L54" s="35">
        <v>500</v>
      </c>
      <c r="M54" s="212"/>
      <c r="N54" s="212"/>
      <c r="O54" s="275">
        <f t="shared" si="13"/>
        <v>55495</v>
      </c>
      <c r="P54" s="275">
        <f t="shared" si="2"/>
        <v>0</v>
      </c>
      <c r="Q54" s="70"/>
      <c r="R54" s="70"/>
      <c r="S54" s="70"/>
      <c r="U54" s="152">
        <v>50</v>
      </c>
      <c r="V54" s="108" t="s">
        <v>187</v>
      </c>
      <c r="W54" s="109" t="s">
        <v>188</v>
      </c>
      <c r="X54" s="110" t="s">
        <v>51</v>
      </c>
      <c r="Y54" s="113" t="s">
        <v>176</v>
      </c>
      <c r="Z54" s="112">
        <v>48.55</v>
      </c>
      <c r="AA54" s="110">
        <v>47</v>
      </c>
      <c r="AB54" s="141">
        <v>2282</v>
      </c>
      <c r="AC54" s="110">
        <v>3</v>
      </c>
      <c r="AD54" s="141">
        <v>86322</v>
      </c>
      <c r="AE54" s="142">
        <v>5</v>
      </c>
      <c r="AF54" s="143" t="s">
        <v>161</v>
      </c>
      <c r="AG54" s="141">
        <v>13000</v>
      </c>
      <c r="AH54" s="144">
        <v>500</v>
      </c>
      <c r="AI54" s="145" t="s">
        <v>26</v>
      </c>
      <c r="AJ54" s="147" t="s">
        <v>120</v>
      </c>
    </row>
    <row r="55" customHeight="1" spans="1:36">
      <c r="A55" s="35">
        <f>MAX(A$1:A54)+1</f>
        <v>51</v>
      </c>
      <c r="B55" s="35" t="s">
        <v>189</v>
      </c>
      <c r="C55" s="35" t="s">
        <v>190</v>
      </c>
      <c r="D55" s="40">
        <v>34.2</v>
      </c>
      <c r="E55" s="37">
        <f t="shared" si="12"/>
        <v>90.91</v>
      </c>
      <c r="F55" s="34">
        <v>3109</v>
      </c>
      <c r="G55" s="38">
        <v>3</v>
      </c>
      <c r="H55" s="39">
        <v>117604.8</v>
      </c>
      <c r="I55" s="35">
        <v>5</v>
      </c>
      <c r="J55" s="35"/>
      <c r="K55" s="53">
        <v>20000</v>
      </c>
      <c r="L55" s="35">
        <v>500</v>
      </c>
      <c r="M55" s="212"/>
      <c r="N55" s="212"/>
      <c r="O55" s="275">
        <f t="shared" si="13"/>
        <v>117618</v>
      </c>
      <c r="P55" s="275">
        <f t="shared" si="2"/>
        <v>-13</v>
      </c>
      <c r="Q55" s="70"/>
      <c r="R55" s="70"/>
      <c r="S55" s="70"/>
      <c r="U55" s="152">
        <v>51</v>
      </c>
      <c r="V55" s="108" t="s">
        <v>191</v>
      </c>
      <c r="W55" s="109" t="s">
        <v>192</v>
      </c>
      <c r="X55" s="110" t="s">
        <v>51</v>
      </c>
      <c r="Y55" s="113" t="s">
        <v>176</v>
      </c>
      <c r="Z55" s="112">
        <v>52.29</v>
      </c>
      <c r="AA55" s="110">
        <v>47</v>
      </c>
      <c r="AB55" s="141">
        <v>2458</v>
      </c>
      <c r="AC55" s="110">
        <v>3</v>
      </c>
      <c r="AD55" s="141">
        <v>92972</v>
      </c>
      <c r="AE55" s="142">
        <v>5</v>
      </c>
      <c r="AF55" s="143" t="s">
        <v>161</v>
      </c>
      <c r="AG55" s="141">
        <v>15000</v>
      </c>
      <c r="AH55" s="144">
        <v>500</v>
      </c>
      <c r="AI55" s="145" t="s">
        <v>26</v>
      </c>
      <c r="AJ55" s="147" t="s">
        <v>120</v>
      </c>
    </row>
    <row r="56" customHeight="1" spans="1:36">
      <c r="A56" s="35">
        <f>MAX(A$1:A55)+1</f>
        <v>52</v>
      </c>
      <c r="B56" s="35" t="s">
        <v>193</v>
      </c>
      <c r="C56" s="35" t="s">
        <v>194</v>
      </c>
      <c r="D56" s="36">
        <v>393.52</v>
      </c>
      <c r="E56" s="37">
        <f t="shared" si="12"/>
        <v>24.3</v>
      </c>
      <c r="F56" s="34">
        <v>9563</v>
      </c>
      <c r="G56" s="38">
        <v>3</v>
      </c>
      <c r="H56" s="39">
        <v>361750.5</v>
      </c>
      <c r="I56" s="35">
        <v>5</v>
      </c>
      <c r="J56" s="35"/>
      <c r="K56" s="53">
        <v>10000</v>
      </c>
      <c r="L56" s="35">
        <v>500</v>
      </c>
      <c r="M56" s="212"/>
      <c r="N56" s="212"/>
      <c r="O56" s="275">
        <f t="shared" si="13"/>
        <v>361751</v>
      </c>
      <c r="P56" s="275">
        <f t="shared" si="2"/>
        <v>-1</v>
      </c>
      <c r="Q56" s="70"/>
      <c r="R56" s="70"/>
      <c r="S56" s="70"/>
      <c r="U56" s="152">
        <v>52</v>
      </c>
      <c r="V56" s="109" t="s">
        <v>195</v>
      </c>
      <c r="W56" s="109" t="s">
        <v>196</v>
      </c>
      <c r="X56" s="110" t="s">
        <v>29</v>
      </c>
      <c r="Y56" s="111" t="s">
        <v>160</v>
      </c>
      <c r="Z56" s="114">
        <v>99.18</v>
      </c>
      <c r="AA56" s="110">
        <v>80</v>
      </c>
      <c r="AB56" s="141">
        <v>7934</v>
      </c>
      <c r="AC56" s="110">
        <v>3</v>
      </c>
      <c r="AD56" s="141">
        <v>300158</v>
      </c>
      <c r="AE56" s="142">
        <v>5</v>
      </c>
      <c r="AF56" s="143" t="s">
        <v>197</v>
      </c>
      <c r="AG56" s="141">
        <v>50000</v>
      </c>
      <c r="AH56" s="144">
        <v>1000</v>
      </c>
      <c r="AI56" s="145" t="s">
        <v>26</v>
      </c>
      <c r="AJ56" s="147" t="s">
        <v>106</v>
      </c>
    </row>
    <row r="57" customHeight="1" spans="1:36">
      <c r="A57" s="35">
        <f>MAX(A$1:A56)+1</f>
        <v>53</v>
      </c>
      <c r="B57" s="35" t="s">
        <v>198</v>
      </c>
      <c r="C57" s="35" t="s">
        <v>199</v>
      </c>
      <c r="D57" s="36">
        <v>304.77</v>
      </c>
      <c r="E57" s="37">
        <f t="shared" si="12"/>
        <v>19.8</v>
      </c>
      <c r="F57" s="34">
        <v>6035</v>
      </c>
      <c r="G57" s="38">
        <v>3</v>
      </c>
      <c r="H57" s="39">
        <v>228283.2</v>
      </c>
      <c r="I57" s="35">
        <v>5</v>
      </c>
      <c r="J57" s="35"/>
      <c r="K57" s="53">
        <v>10000</v>
      </c>
      <c r="L57" s="35">
        <v>500</v>
      </c>
      <c r="M57" s="212"/>
      <c r="N57" s="212"/>
      <c r="O57" s="275">
        <f t="shared" si="13"/>
        <v>228283</v>
      </c>
      <c r="P57" s="275">
        <f t="shared" si="2"/>
        <v>0</v>
      </c>
      <c r="Q57" s="70"/>
      <c r="R57" s="70"/>
      <c r="S57" s="70"/>
      <c r="U57" s="152">
        <v>53</v>
      </c>
      <c r="V57" s="109" t="s">
        <v>200</v>
      </c>
      <c r="W57" s="109" t="s">
        <v>201</v>
      </c>
      <c r="X57" s="110" t="s">
        <v>29</v>
      </c>
      <c r="Y57" s="111" t="s">
        <v>160</v>
      </c>
      <c r="Z57" s="114">
        <v>19.45</v>
      </c>
      <c r="AA57" s="110">
        <v>60</v>
      </c>
      <c r="AB57" s="141">
        <v>1167</v>
      </c>
      <c r="AC57" s="110">
        <v>3</v>
      </c>
      <c r="AD57" s="141">
        <v>44148</v>
      </c>
      <c r="AE57" s="142">
        <v>5</v>
      </c>
      <c r="AF57" s="143" t="s">
        <v>161</v>
      </c>
      <c r="AG57" s="141">
        <v>7000</v>
      </c>
      <c r="AH57" s="144">
        <v>100</v>
      </c>
      <c r="AI57" s="145" t="s">
        <v>26</v>
      </c>
      <c r="AJ57" s="147" t="s">
        <v>106</v>
      </c>
    </row>
    <row r="58" customHeight="1" spans="1:36">
      <c r="A58" s="35">
        <f>MAX(A$1:A57)+1</f>
        <v>54</v>
      </c>
      <c r="B58" s="35" t="s">
        <v>202</v>
      </c>
      <c r="C58" s="35" t="s">
        <v>203</v>
      </c>
      <c r="D58" s="36">
        <v>81.91</v>
      </c>
      <c r="E58" s="37">
        <f t="shared" si="12"/>
        <v>14.41</v>
      </c>
      <c r="F58" s="34">
        <v>1180</v>
      </c>
      <c r="G58" s="38">
        <v>3</v>
      </c>
      <c r="H58" s="39">
        <v>44620.2</v>
      </c>
      <c r="I58" s="35">
        <v>5</v>
      </c>
      <c r="J58" s="35"/>
      <c r="K58" s="53">
        <v>1000</v>
      </c>
      <c r="L58" s="35">
        <v>500</v>
      </c>
      <c r="M58" s="212"/>
      <c r="N58" s="212"/>
      <c r="O58" s="275">
        <f t="shared" si="13"/>
        <v>44652</v>
      </c>
      <c r="P58" s="275">
        <f t="shared" si="2"/>
        <v>-32</v>
      </c>
      <c r="Q58" s="70"/>
      <c r="R58" s="70"/>
      <c r="S58" s="70"/>
      <c r="U58" s="152">
        <v>54</v>
      </c>
      <c r="V58" s="109" t="s">
        <v>204</v>
      </c>
      <c r="W58" s="109" t="s">
        <v>205</v>
      </c>
      <c r="X58" s="110" t="s">
        <v>29</v>
      </c>
      <c r="Y58" s="111" t="s">
        <v>160</v>
      </c>
      <c r="Z58" s="114">
        <v>19.45</v>
      </c>
      <c r="AA58" s="110">
        <v>60</v>
      </c>
      <c r="AB58" s="169">
        <v>1167</v>
      </c>
      <c r="AC58" s="110">
        <v>3</v>
      </c>
      <c r="AD58" s="141">
        <v>44148</v>
      </c>
      <c r="AE58" s="142">
        <v>5</v>
      </c>
      <c r="AF58" s="143" t="s">
        <v>161</v>
      </c>
      <c r="AG58" s="141">
        <v>5000</v>
      </c>
      <c r="AH58" s="144">
        <v>100</v>
      </c>
      <c r="AI58" s="145" t="s">
        <v>26</v>
      </c>
      <c r="AJ58" s="147" t="s">
        <v>106</v>
      </c>
    </row>
    <row r="59" customHeight="1" spans="1:36">
      <c r="A59" s="35">
        <f>MAX(A$1:A58)+1</f>
        <v>55</v>
      </c>
      <c r="B59" s="35" t="s">
        <v>206</v>
      </c>
      <c r="C59" s="35" t="s">
        <v>207</v>
      </c>
      <c r="D59" s="39">
        <v>476</v>
      </c>
      <c r="E59" s="37">
        <f t="shared" si="12"/>
        <v>25.2</v>
      </c>
      <c r="F59" s="34">
        <v>11995</v>
      </c>
      <c r="G59" s="38">
        <v>3</v>
      </c>
      <c r="H59" s="39">
        <v>453778.2</v>
      </c>
      <c r="I59" s="35">
        <v>5</v>
      </c>
      <c r="J59" s="35"/>
      <c r="K59" s="53">
        <v>10000</v>
      </c>
      <c r="L59" s="35">
        <v>500</v>
      </c>
      <c r="M59" s="212"/>
      <c r="N59" s="212"/>
      <c r="O59" s="275">
        <f t="shared" si="13"/>
        <v>453778</v>
      </c>
      <c r="P59" s="275">
        <f t="shared" si="2"/>
        <v>0</v>
      </c>
      <c r="Q59" s="70"/>
      <c r="R59" s="70"/>
      <c r="S59" s="70"/>
      <c r="U59" s="152">
        <v>55</v>
      </c>
      <c r="V59" s="109" t="s">
        <v>208</v>
      </c>
      <c r="W59" s="109" t="s">
        <v>209</v>
      </c>
      <c r="X59" s="110" t="s">
        <v>29</v>
      </c>
      <c r="Y59" s="111" t="s">
        <v>160</v>
      </c>
      <c r="Z59" s="114">
        <v>17.02</v>
      </c>
      <c r="AA59" s="110">
        <v>40</v>
      </c>
      <c r="AB59" s="141">
        <v>681</v>
      </c>
      <c r="AC59" s="110">
        <v>3</v>
      </c>
      <c r="AD59" s="141">
        <v>25755</v>
      </c>
      <c r="AE59" s="142">
        <v>5</v>
      </c>
      <c r="AF59" s="143" t="s">
        <v>161</v>
      </c>
      <c r="AG59" s="141">
        <v>5000</v>
      </c>
      <c r="AH59" s="144">
        <v>100</v>
      </c>
      <c r="AI59" s="145" t="s">
        <v>26</v>
      </c>
      <c r="AJ59" s="147" t="s">
        <v>106</v>
      </c>
    </row>
    <row r="60" customHeight="1" spans="1:36">
      <c r="A60" s="35">
        <f>MAX(A$1:A59)+1</f>
        <v>56</v>
      </c>
      <c r="B60" s="35" t="s">
        <v>210</v>
      </c>
      <c r="C60" s="35" t="s">
        <v>211</v>
      </c>
      <c r="D60" s="39">
        <v>81</v>
      </c>
      <c r="E60" s="37">
        <f t="shared" si="12"/>
        <v>27</v>
      </c>
      <c r="F60" s="34">
        <v>2187</v>
      </c>
      <c r="G60" s="38">
        <v>3</v>
      </c>
      <c r="H60" s="39">
        <v>82734.3</v>
      </c>
      <c r="I60" s="35">
        <v>5</v>
      </c>
      <c r="J60" s="35"/>
      <c r="K60" s="53">
        <v>1000</v>
      </c>
      <c r="L60" s="35">
        <v>500</v>
      </c>
      <c r="M60" s="212"/>
      <c r="N60" s="212"/>
      <c r="O60" s="275">
        <f t="shared" si="13"/>
        <v>82734</v>
      </c>
      <c r="P60" s="275">
        <f t="shared" si="2"/>
        <v>0</v>
      </c>
      <c r="Q60" s="70"/>
      <c r="R60" s="70"/>
      <c r="S60" s="70"/>
      <c r="U60" s="152">
        <v>56</v>
      </c>
      <c r="V60" s="109" t="s">
        <v>212</v>
      </c>
      <c r="W60" s="109" t="s">
        <v>213</v>
      </c>
      <c r="X60" s="110" t="s">
        <v>29</v>
      </c>
      <c r="Y60" s="111" t="s">
        <v>160</v>
      </c>
      <c r="Z60" s="114">
        <v>19.45</v>
      </c>
      <c r="AA60" s="110">
        <v>40</v>
      </c>
      <c r="AB60" s="141">
        <v>778</v>
      </c>
      <c r="AC60" s="110">
        <v>3</v>
      </c>
      <c r="AD60" s="141">
        <v>29432</v>
      </c>
      <c r="AE60" s="142">
        <v>5</v>
      </c>
      <c r="AF60" s="143" t="s">
        <v>161</v>
      </c>
      <c r="AG60" s="141">
        <v>5000</v>
      </c>
      <c r="AH60" s="144">
        <v>100</v>
      </c>
      <c r="AI60" s="145" t="s">
        <v>26</v>
      </c>
      <c r="AJ60" s="147" t="s">
        <v>106</v>
      </c>
    </row>
    <row r="61" customHeight="1" spans="1:36">
      <c r="A61" s="35">
        <f>MAX(A$1:A60)+1</f>
        <v>57</v>
      </c>
      <c r="B61" s="35" t="s">
        <v>214</v>
      </c>
      <c r="C61" s="35" t="s">
        <v>211</v>
      </c>
      <c r="D61" s="39">
        <v>81</v>
      </c>
      <c r="E61" s="37">
        <f t="shared" si="12"/>
        <v>27</v>
      </c>
      <c r="F61" s="34">
        <v>2187</v>
      </c>
      <c r="G61" s="38">
        <v>3</v>
      </c>
      <c r="H61" s="39">
        <v>82734.3</v>
      </c>
      <c r="I61" s="35">
        <v>5</v>
      </c>
      <c r="J61" s="35"/>
      <c r="K61" s="53">
        <v>1000</v>
      </c>
      <c r="L61" s="35">
        <v>500</v>
      </c>
      <c r="M61" s="212"/>
      <c r="N61" s="212"/>
      <c r="O61" s="275">
        <f t="shared" si="13"/>
        <v>82734</v>
      </c>
      <c r="P61" s="275">
        <f t="shared" si="2"/>
        <v>0</v>
      </c>
      <c r="Q61" s="70"/>
      <c r="R61" s="70"/>
      <c r="S61" s="70"/>
      <c r="U61" s="152">
        <v>57</v>
      </c>
      <c r="V61" s="109" t="s">
        <v>215</v>
      </c>
      <c r="W61" s="109" t="s">
        <v>216</v>
      </c>
      <c r="X61" s="110" t="s">
        <v>29</v>
      </c>
      <c r="Y61" s="111" t="s">
        <v>160</v>
      </c>
      <c r="Z61" s="114">
        <v>19.45</v>
      </c>
      <c r="AA61" s="110">
        <v>40</v>
      </c>
      <c r="AB61" s="141">
        <v>778</v>
      </c>
      <c r="AC61" s="110">
        <v>3</v>
      </c>
      <c r="AD61" s="141">
        <v>29432</v>
      </c>
      <c r="AE61" s="142">
        <v>5</v>
      </c>
      <c r="AF61" s="143" t="s">
        <v>161</v>
      </c>
      <c r="AG61" s="141">
        <v>5000</v>
      </c>
      <c r="AH61" s="144">
        <v>100</v>
      </c>
      <c r="AI61" s="145" t="s">
        <v>26</v>
      </c>
      <c r="AJ61" s="147" t="s">
        <v>106</v>
      </c>
    </row>
    <row r="62" customHeight="1" spans="1:36">
      <c r="A62" s="35">
        <f>MAX(A$1:A61)+1</f>
        <v>58</v>
      </c>
      <c r="B62" s="35" t="s">
        <v>217</v>
      </c>
      <c r="C62" s="35" t="s">
        <v>218</v>
      </c>
      <c r="D62" s="40">
        <v>188.4</v>
      </c>
      <c r="E62" s="37">
        <f t="shared" si="12"/>
        <v>4.5</v>
      </c>
      <c r="F62" s="34">
        <v>848</v>
      </c>
      <c r="G62" s="38">
        <v>3</v>
      </c>
      <c r="H62" s="39">
        <v>32072.4</v>
      </c>
      <c r="I62" s="35">
        <v>5</v>
      </c>
      <c r="J62" s="35"/>
      <c r="K62" s="53">
        <v>1000</v>
      </c>
      <c r="L62" s="35">
        <v>500</v>
      </c>
      <c r="M62" s="212"/>
      <c r="N62" s="212"/>
      <c r="O62" s="275">
        <f t="shared" si="13"/>
        <v>32072</v>
      </c>
      <c r="P62" s="275">
        <f t="shared" si="2"/>
        <v>0</v>
      </c>
      <c r="Q62" s="70"/>
      <c r="R62" s="70"/>
      <c r="S62" s="70"/>
      <c r="U62" s="152">
        <v>58</v>
      </c>
      <c r="V62" s="108" t="s">
        <v>219</v>
      </c>
      <c r="W62" s="109" t="s">
        <v>220</v>
      </c>
      <c r="X62" s="110" t="s">
        <v>29</v>
      </c>
      <c r="Y62" s="111" t="s">
        <v>160</v>
      </c>
      <c r="Z62" s="114">
        <v>15.4</v>
      </c>
      <c r="AA62" s="110">
        <v>40</v>
      </c>
      <c r="AB62" s="141">
        <v>616</v>
      </c>
      <c r="AC62" s="110">
        <v>3</v>
      </c>
      <c r="AD62" s="141">
        <v>23303</v>
      </c>
      <c r="AE62" s="142">
        <v>5</v>
      </c>
      <c r="AF62" s="143" t="s">
        <v>161</v>
      </c>
      <c r="AG62" s="141">
        <v>4000</v>
      </c>
      <c r="AH62" s="144">
        <v>100</v>
      </c>
      <c r="AI62" s="145" t="s">
        <v>26</v>
      </c>
      <c r="AJ62" s="147" t="s">
        <v>106</v>
      </c>
    </row>
    <row r="63" customHeight="1" spans="1:36">
      <c r="A63" s="35">
        <f>MAX(A$1:A62)+1</f>
        <v>59</v>
      </c>
      <c r="B63" s="35" t="s">
        <v>221</v>
      </c>
      <c r="C63" s="35" t="s">
        <v>222</v>
      </c>
      <c r="D63" s="39">
        <v>28</v>
      </c>
      <c r="E63" s="37">
        <f t="shared" si="12"/>
        <v>36</v>
      </c>
      <c r="F63" s="34">
        <v>1008</v>
      </c>
      <c r="G63" s="38">
        <v>3</v>
      </c>
      <c r="H63" s="39">
        <v>38133</v>
      </c>
      <c r="I63" s="35">
        <v>5</v>
      </c>
      <c r="J63" s="35"/>
      <c r="K63" s="53">
        <v>1000</v>
      </c>
      <c r="L63" s="35">
        <v>500</v>
      </c>
      <c r="M63" s="212"/>
      <c r="N63" s="212"/>
      <c r="O63" s="275">
        <f t="shared" si="13"/>
        <v>38133</v>
      </c>
      <c r="P63" s="275">
        <f t="shared" si="2"/>
        <v>0</v>
      </c>
      <c r="Q63" s="70"/>
      <c r="R63" s="70"/>
      <c r="S63" s="70"/>
      <c r="U63" s="152">
        <v>59</v>
      </c>
      <c r="V63" s="108" t="s">
        <v>223</v>
      </c>
      <c r="W63" s="109" t="s">
        <v>224</v>
      </c>
      <c r="X63" s="110" t="s">
        <v>29</v>
      </c>
      <c r="Y63" s="111" t="s">
        <v>160</v>
      </c>
      <c r="Z63" s="114">
        <v>15.4</v>
      </c>
      <c r="AA63" s="110">
        <v>40</v>
      </c>
      <c r="AB63" s="141">
        <v>616</v>
      </c>
      <c r="AC63" s="110">
        <v>3</v>
      </c>
      <c r="AD63" s="141">
        <v>23303</v>
      </c>
      <c r="AE63" s="142">
        <v>5</v>
      </c>
      <c r="AF63" s="143" t="s">
        <v>161</v>
      </c>
      <c r="AG63" s="141">
        <v>4000</v>
      </c>
      <c r="AH63" s="144">
        <v>100</v>
      </c>
      <c r="AI63" s="145" t="s">
        <v>26</v>
      </c>
      <c r="AJ63" s="147" t="s">
        <v>106</v>
      </c>
    </row>
    <row r="64" customHeight="1" spans="1:36">
      <c r="A64" s="35">
        <f>MAX(A$1:A63)+1</f>
        <v>60</v>
      </c>
      <c r="B64" s="35" t="s">
        <v>225</v>
      </c>
      <c r="C64" s="35" t="s">
        <v>226</v>
      </c>
      <c r="D64" s="39">
        <v>440</v>
      </c>
      <c r="E64" s="37">
        <f t="shared" si="12"/>
        <v>63</v>
      </c>
      <c r="F64" s="34">
        <v>27720</v>
      </c>
      <c r="G64" s="38">
        <v>3</v>
      </c>
      <c r="H64" s="39">
        <v>1048647.6</v>
      </c>
      <c r="I64" s="35">
        <v>5</v>
      </c>
      <c r="J64" s="35"/>
      <c r="K64" s="53">
        <v>10000</v>
      </c>
      <c r="L64" s="35">
        <v>500</v>
      </c>
      <c r="M64" s="212"/>
      <c r="N64" s="212"/>
      <c r="O64" s="275">
        <f t="shared" si="13"/>
        <v>1048648</v>
      </c>
      <c r="P64" s="275">
        <f t="shared" si="2"/>
        <v>0</v>
      </c>
      <c r="Q64" s="70"/>
      <c r="R64" s="70"/>
      <c r="S64" s="70"/>
      <c r="U64" s="152">
        <v>60</v>
      </c>
      <c r="V64" s="108" t="s">
        <v>227</v>
      </c>
      <c r="W64" s="109" t="s">
        <v>228</v>
      </c>
      <c r="X64" s="110" t="s">
        <v>29</v>
      </c>
      <c r="Y64" s="111" t="s">
        <v>160</v>
      </c>
      <c r="Z64" s="114">
        <v>15.4</v>
      </c>
      <c r="AA64" s="110">
        <v>40</v>
      </c>
      <c r="AB64" s="141">
        <v>616</v>
      </c>
      <c r="AC64" s="110">
        <v>3</v>
      </c>
      <c r="AD64" s="141">
        <v>23303</v>
      </c>
      <c r="AE64" s="142">
        <v>5</v>
      </c>
      <c r="AF64" s="143" t="s">
        <v>161</v>
      </c>
      <c r="AG64" s="141">
        <v>4000</v>
      </c>
      <c r="AH64" s="144">
        <v>100</v>
      </c>
      <c r="AI64" s="145" t="s">
        <v>26</v>
      </c>
      <c r="AJ64" s="147" t="s">
        <v>106</v>
      </c>
    </row>
    <row r="65" customHeight="1" spans="1:36">
      <c r="A65" s="35">
        <f>MAX(A$1:A64)+1</f>
        <v>61</v>
      </c>
      <c r="B65" s="35" t="s">
        <v>229</v>
      </c>
      <c r="C65" s="35" t="s">
        <v>222</v>
      </c>
      <c r="D65" s="39">
        <v>14</v>
      </c>
      <c r="E65" s="37">
        <f t="shared" si="12"/>
        <v>22.5</v>
      </c>
      <c r="F65" s="34">
        <v>315</v>
      </c>
      <c r="G65" s="38">
        <v>3</v>
      </c>
      <c r="H65" s="39">
        <v>11916.9</v>
      </c>
      <c r="I65" s="35">
        <v>5</v>
      </c>
      <c r="J65" s="35"/>
      <c r="K65" s="53">
        <v>2000</v>
      </c>
      <c r="L65" s="35">
        <v>500</v>
      </c>
      <c r="M65" s="212"/>
      <c r="N65" s="212"/>
      <c r="O65" s="275">
        <f t="shared" si="13"/>
        <v>11916</v>
      </c>
      <c r="P65" s="275">
        <f t="shared" si="2"/>
        <v>1</v>
      </c>
      <c r="Q65" s="70"/>
      <c r="R65" s="70"/>
      <c r="S65" s="70"/>
      <c r="U65" s="152">
        <v>61</v>
      </c>
      <c r="V65" s="108" t="s">
        <v>230</v>
      </c>
      <c r="W65" s="109" t="s">
        <v>231</v>
      </c>
      <c r="X65" s="110" t="s">
        <v>29</v>
      </c>
      <c r="Y65" s="111" t="s">
        <v>160</v>
      </c>
      <c r="Z65" s="114">
        <v>15.4</v>
      </c>
      <c r="AA65" s="110">
        <v>40</v>
      </c>
      <c r="AB65" s="141">
        <v>616</v>
      </c>
      <c r="AC65" s="110">
        <v>3</v>
      </c>
      <c r="AD65" s="141">
        <v>23303</v>
      </c>
      <c r="AE65" s="142">
        <v>5</v>
      </c>
      <c r="AF65" s="143" t="s">
        <v>161</v>
      </c>
      <c r="AG65" s="141">
        <v>4000</v>
      </c>
      <c r="AH65" s="144">
        <v>100</v>
      </c>
      <c r="AI65" s="145" t="s">
        <v>26</v>
      </c>
      <c r="AJ65" s="147" t="s">
        <v>106</v>
      </c>
    </row>
    <row r="66" customHeight="1" spans="1:36">
      <c r="A66" s="35">
        <f>MAX(A$1:A65)+1</f>
        <v>62</v>
      </c>
      <c r="B66" s="35" t="s">
        <v>232</v>
      </c>
      <c r="C66" s="35" t="s">
        <v>233</v>
      </c>
      <c r="D66" s="39">
        <v>50</v>
      </c>
      <c r="E66" s="37">
        <f t="shared" si="12"/>
        <v>100.8</v>
      </c>
      <c r="F66" s="34">
        <v>5040</v>
      </c>
      <c r="G66" s="38">
        <v>3</v>
      </c>
      <c r="H66" s="39">
        <v>190663.2</v>
      </c>
      <c r="I66" s="35">
        <v>5</v>
      </c>
      <c r="J66" s="35"/>
      <c r="K66" s="53">
        <v>10000</v>
      </c>
      <c r="L66" s="35">
        <v>500</v>
      </c>
      <c r="M66" s="212"/>
      <c r="N66" s="212"/>
      <c r="O66" s="275">
        <f t="shared" si="13"/>
        <v>190663</v>
      </c>
      <c r="P66" s="275">
        <f t="shared" si="2"/>
        <v>0</v>
      </c>
      <c r="Q66" s="70"/>
      <c r="R66" s="70"/>
      <c r="S66" s="70"/>
      <c r="U66" s="152">
        <v>62</v>
      </c>
      <c r="V66" s="108" t="s">
        <v>234</v>
      </c>
      <c r="W66" s="109" t="s">
        <v>235</v>
      </c>
      <c r="X66" s="110" t="s">
        <v>29</v>
      </c>
      <c r="Y66" s="111" t="s">
        <v>160</v>
      </c>
      <c r="Z66" s="114">
        <v>15.4</v>
      </c>
      <c r="AA66" s="110">
        <v>40</v>
      </c>
      <c r="AB66" s="141">
        <v>616</v>
      </c>
      <c r="AC66" s="110">
        <v>3</v>
      </c>
      <c r="AD66" s="141">
        <v>23303</v>
      </c>
      <c r="AE66" s="142">
        <v>5</v>
      </c>
      <c r="AF66" s="143" t="s">
        <v>161</v>
      </c>
      <c r="AG66" s="141">
        <v>4000</v>
      </c>
      <c r="AH66" s="144">
        <v>100</v>
      </c>
      <c r="AI66" s="145" t="s">
        <v>26</v>
      </c>
      <c r="AJ66" s="147" t="s">
        <v>106</v>
      </c>
    </row>
    <row r="67" customHeight="1" spans="1:36">
      <c r="A67" s="35">
        <f>MAX(A$1:A66)+1</f>
        <v>63</v>
      </c>
      <c r="B67" s="35" t="s">
        <v>236</v>
      </c>
      <c r="C67" s="35" t="s">
        <v>237</v>
      </c>
      <c r="D67" s="39">
        <v>30.48</v>
      </c>
      <c r="E67" s="37">
        <f t="shared" si="12"/>
        <v>32.41</v>
      </c>
      <c r="F67" s="34">
        <v>988</v>
      </c>
      <c r="G67" s="38">
        <v>3</v>
      </c>
      <c r="H67" s="39">
        <v>37368</v>
      </c>
      <c r="I67" s="35">
        <v>5</v>
      </c>
      <c r="J67" s="35"/>
      <c r="K67" s="53">
        <v>10000</v>
      </c>
      <c r="L67" s="35">
        <v>500</v>
      </c>
      <c r="M67" s="212"/>
      <c r="N67" s="212"/>
      <c r="O67" s="275">
        <f t="shared" si="13"/>
        <v>37371</v>
      </c>
      <c r="P67" s="275">
        <f t="shared" si="2"/>
        <v>-3</v>
      </c>
      <c r="Q67" s="70"/>
      <c r="R67" s="70"/>
      <c r="S67" s="70"/>
      <c r="U67" s="152">
        <v>63</v>
      </c>
      <c r="V67" s="108" t="s">
        <v>238</v>
      </c>
      <c r="W67" s="109" t="s">
        <v>239</v>
      </c>
      <c r="X67" s="110" t="s">
        <v>29</v>
      </c>
      <c r="Y67" s="111" t="s">
        <v>160</v>
      </c>
      <c r="Z67" s="114">
        <v>15.4</v>
      </c>
      <c r="AA67" s="110">
        <v>40</v>
      </c>
      <c r="AB67" s="141">
        <v>616</v>
      </c>
      <c r="AC67" s="110">
        <v>3</v>
      </c>
      <c r="AD67" s="141">
        <v>23303</v>
      </c>
      <c r="AE67" s="142">
        <v>5</v>
      </c>
      <c r="AF67" s="143" t="s">
        <v>161</v>
      </c>
      <c r="AG67" s="141">
        <v>4000</v>
      </c>
      <c r="AH67" s="144">
        <v>100</v>
      </c>
      <c r="AI67" s="145" t="s">
        <v>26</v>
      </c>
      <c r="AJ67" s="147" t="s">
        <v>106</v>
      </c>
    </row>
    <row r="68" customHeight="1" spans="1:36">
      <c r="A68" s="35">
        <f>MAX(A$1:A67)+1</f>
        <v>64</v>
      </c>
      <c r="B68" s="35" t="s">
        <v>240</v>
      </c>
      <c r="C68" s="35" t="s">
        <v>237</v>
      </c>
      <c r="D68" s="39">
        <v>70</v>
      </c>
      <c r="E68" s="37">
        <f t="shared" si="12"/>
        <v>32.4</v>
      </c>
      <c r="F68" s="34">
        <v>2268</v>
      </c>
      <c r="G68" s="38">
        <v>3</v>
      </c>
      <c r="H68" s="39">
        <v>85798.8</v>
      </c>
      <c r="I68" s="35">
        <v>5</v>
      </c>
      <c r="J68" s="35"/>
      <c r="K68" s="53">
        <v>10000</v>
      </c>
      <c r="L68" s="35">
        <v>500</v>
      </c>
      <c r="M68" s="212"/>
      <c r="N68" s="212"/>
      <c r="O68" s="275">
        <f t="shared" si="13"/>
        <v>85798</v>
      </c>
      <c r="P68" s="275">
        <f t="shared" ref="P68:P111" si="14">H68-O68</f>
        <v>1</v>
      </c>
      <c r="Q68" s="70"/>
      <c r="R68" s="70"/>
      <c r="S68" s="70"/>
      <c r="U68" s="152">
        <v>64</v>
      </c>
      <c r="V68" s="108" t="s">
        <v>241</v>
      </c>
      <c r="W68" s="109" t="s">
        <v>242</v>
      </c>
      <c r="X68" s="110" t="s">
        <v>29</v>
      </c>
      <c r="Y68" s="111" t="s">
        <v>160</v>
      </c>
      <c r="Z68" s="114">
        <v>19.45</v>
      </c>
      <c r="AA68" s="110">
        <v>40</v>
      </c>
      <c r="AB68" s="141">
        <v>778</v>
      </c>
      <c r="AC68" s="110">
        <v>3</v>
      </c>
      <c r="AD68" s="141">
        <v>29432</v>
      </c>
      <c r="AE68" s="142">
        <v>5</v>
      </c>
      <c r="AF68" s="143" t="s">
        <v>243</v>
      </c>
      <c r="AG68" s="141">
        <v>5000</v>
      </c>
      <c r="AH68" s="144">
        <v>100</v>
      </c>
      <c r="AI68" s="145" t="s">
        <v>26</v>
      </c>
      <c r="AJ68" s="147" t="s">
        <v>106</v>
      </c>
    </row>
    <row r="69" customHeight="1" spans="1:36">
      <c r="A69" s="35">
        <f>MAX(A$1:A68)+1</f>
        <v>65</v>
      </c>
      <c r="B69" s="35" t="s">
        <v>244</v>
      </c>
      <c r="C69" s="35" t="s">
        <v>245</v>
      </c>
      <c r="D69" s="39">
        <v>19</v>
      </c>
      <c r="E69" s="37">
        <f t="shared" si="12"/>
        <v>18</v>
      </c>
      <c r="F69" s="34">
        <v>342</v>
      </c>
      <c r="G69" s="38">
        <v>3</v>
      </c>
      <c r="H69" s="39">
        <v>12937.5</v>
      </c>
      <c r="I69" s="35">
        <v>5</v>
      </c>
      <c r="J69" s="35"/>
      <c r="K69" s="53">
        <v>1000</v>
      </c>
      <c r="L69" s="35">
        <v>500</v>
      </c>
      <c r="M69" s="212"/>
      <c r="N69" s="212"/>
      <c r="O69" s="275">
        <f t="shared" si="13"/>
        <v>12938</v>
      </c>
      <c r="P69" s="275">
        <f t="shared" si="14"/>
        <v>-1</v>
      </c>
      <c r="Q69" s="70"/>
      <c r="R69" s="70"/>
      <c r="S69" s="70"/>
      <c r="U69" s="152">
        <v>65</v>
      </c>
      <c r="V69" s="108" t="s">
        <v>246</v>
      </c>
      <c r="W69" s="109" t="s">
        <v>247</v>
      </c>
      <c r="X69" s="110" t="s">
        <v>29</v>
      </c>
      <c r="Y69" s="111" t="s">
        <v>160</v>
      </c>
      <c r="Z69" s="114">
        <v>19.45</v>
      </c>
      <c r="AA69" s="110">
        <v>40</v>
      </c>
      <c r="AB69" s="141">
        <v>778</v>
      </c>
      <c r="AC69" s="110">
        <v>3</v>
      </c>
      <c r="AD69" s="141">
        <v>29432</v>
      </c>
      <c r="AE69" s="142">
        <v>5</v>
      </c>
      <c r="AF69" s="143" t="s">
        <v>161</v>
      </c>
      <c r="AG69" s="141">
        <v>5000</v>
      </c>
      <c r="AH69" s="144">
        <v>100</v>
      </c>
      <c r="AI69" s="145" t="s">
        <v>26</v>
      </c>
      <c r="AJ69" s="147" t="s">
        <v>106</v>
      </c>
    </row>
    <row r="70" customHeight="1" spans="1:36">
      <c r="A70" s="35">
        <f>MAX(A$1:A69)+1</f>
        <v>66</v>
      </c>
      <c r="B70" s="35" t="s">
        <v>248</v>
      </c>
      <c r="C70" s="35" t="s">
        <v>249</v>
      </c>
      <c r="D70" s="39">
        <v>26</v>
      </c>
      <c r="E70" s="37">
        <f t="shared" si="12"/>
        <v>18</v>
      </c>
      <c r="F70" s="34">
        <v>468</v>
      </c>
      <c r="G70" s="38">
        <v>3</v>
      </c>
      <c r="H70" s="39">
        <v>17704.8</v>
      </c>
      <c r="I70" s="35">
        <v>5</v>
      </c>
      <c r="J70" s="35"/>
      <c r="K70" s="53">
        <v>2000</v>
      </c>
      <c r="L70" s="35">
        <v>500</v>
      </c>
      <c r="M70" s="212"/>
      <c r="N70" s="212"/>
      <c r="O70" s="275">
        <f t="shared" si="13"/>
        <v>17704</v>
      </c>
      <c r="P70" s="275">
        <f t="shared" si="14"/>
        <v>1</v>
      </c>
      <c r="Q70" s="70"/>
      <c r="R70" s="70"/>
      <c r="S70" s="70"/>
      <c r="U70" s="152">
        <v>66</v>
      </c>
      <c r="V70" s="108" t="s">
        <v>250</v>
      </c>
      <c r="W70" s="109" t="s">
        <v>251</v>
      </c>
      <c r="X70" s="110" t="s">
        <v>29</v>
      </c>
      <c r="Y70" s="111" t="s">
        <v>160</v>
      </c>
      <c r="Z70" s="114">
        <v>17.02</v>
      </c>
      <c r="AA70" s="110">
        <v>40</v>
      </c>
      <c r="AB70" s="141">
        <v>681</v>
      </c>
      <c r="AC70" s="110">
        <v>3</v>
      </c>
      <c r="AD70" s="141">
        <v>25755</v>
      </c>
      <c r="AE70" s="142">
        <v>5</v>
      </c>
      <c r="AF70" s="143" t="s">
        <v>161</v>
      </c>
      <c r="AG70" s="141">
        <v>4000</v>
      </c>
      <c r="AH70" s="144">
        <v>100</v>
      </c>
      <c r="AI70" s="145" t="s">
        <v>26</v>
      </c>
      <c r="AJ70" s="147" t="s">
        <v>106</v>
      </c>
    </row>
    <row r="71" customHeight="1" spans="1:36">
      <c r="A71" s="35">
        <f>MAX(A$1:A70)+1</f>
        <v>67</v>
      </c>
      <c r="B71" s="35" t="s">
        <v>252</v>
      </c>
      <c r="C71" s="35" t="s">
        <v>253</v>
      </c>
      <c r="D71" s="39">
        <v>57</v>
      </c>
      <c r="E71" s="37">
        <f t="shared" si="12"/>
        <v>18</v>
      </c>
      <c r="F71" s="34">
        <v>1026</v>
      </c>
      <c r="G71" s="38">
        <v>3</v>
      </c>
      <c r="H71" s="39">
        <v>38813.4</v>
      </c>
      <c r="I71" s="35">
        <v>5</v>
      </c>
      <c r="J71" s="35"/>
      <c r="K71" s="53">
        <v>5000</v>
      </c>
      <c r="L71" s="35">
        <v>500</v>
      </c>
      <c r="M71" s="212"/>
      <c r="N71" s="212"/>
      <c r="O71" s="275">
        <f t="shared" si="13"/>
        <v>38814</v>
      </c>
      <c r="P71" s="275">
        <f t="shared" si="14"/>
        <v>-1</v>
      </c>
      <c r="Q71" s="70"/>
      <c r="R71" s="70"/>
      <c r="S71" s="70"/>
      <c r="U71" s="152">
        <v>67</v>
      </c>
      <c r="V71" s="108" t="s">
        <v>254</v>
      </c>
      <c r="W71" s="109" t="s">
        <v>255</v>
      </c>
      <c r="X71" s="110" t="s">
        <v>29</v>
      </c>
      <c r="Y71" s="111" t="s">
        <v>160</v>
      </c>
      <c r="Z71" s="114">
        <v>21.88</v>
      </c>
      <c r="AA71" s="110">
        <v>40</v>
      </c>
      <c r="AB71" s="141">
        <v>875</v>
      </c>
      <c r="AC71" s="110">
        <v>3</v>
      </c>
      <c r="AD71" s="141">
        <v>33109</v>
      </c>
      <c r="AE71" s="142">
        <v>5</v>
      </c>
      <c r="AF71" s="143" t="s">
        <v>161</v>
      </c>
      <c r="AG71" s="141">
        <v>5000</v>
      </c>
      <c r="AH71" s="144">
        <v>100</v>
      </c>
      <c r="AI71" s="145" t="s">
        <v>26</v>
      </c>
      <c r="AJ71" s="147" t="s">
        <v>106</v>
      </c>
    </row>
    <row r="72" customHeight="1" spans="1:36">
      <c r="A72" s="35">
        <f>MAX(A$1:A71)+1</f>
        <v>68</v>
      </c>
      <c r="B72" s="35" t="s">
        <v>256</v>
      </c>
      <c r="C72" s="35" t="s">
        <v>257</v>
      </c>
      <c r="D72" s="39">
        <v>28</v>
      </c>
      <c r="E72" s="37">
        <f t="shared" si="12"/>
        <v>18</v>
      </c>
      <c r="F72" s="34">
        <v>504</v>
      </c>
      <c r="G72" s="38">
        <v>3</v>
      </c>
      <c r="H72" s="39">
        <v>19066.5</v>
      </c>
      <c r="I72" s="35">
        <v>5</v>
      </c>
      <c r="J72" s="35"/>
      <c r="K72" s="53">
        <v>3000</v>
      </c>
      <c r="L72" s="35">
        <v>500</v>
      </c>
      <c r="M72" s="212"/>
      <c r="N72" s="212"/>
      <c r="O72" s="275">
        <f t="shared" si="13"/>
        <v>19066</v>
      </c>
      <c r="P72" s="275">
        <f t="shared" si="14"/>
        <v>1</v>
      </c>
      <c r="Q72" s="70"/>
      <c r="R72" s="70"/>
      <c r="S72" s="70"/>
      <c r="U72" s="152">
        <v>68</v>
      </c>
      <c r="V72" s="108" t="s">
        <v>258</v>
      </c>
      <c r="W72" s="109" t="s">
        <v>259</v>
      </c>
      <c r="X72" s="110" t="s">
        <v>51</v>
      </c>
      <c r="Y72" s="111" t="s">
        <v>92</v>
      </c>
      <c r="Z72" s="112">
        <v>46.41</v>
      </c>
      <c r="AA72" s="110">
        <v>22</v>
      </c>
      <c r="AB72" s="141">
        <v>1021</v>
      </c>
      <c r="AC72" s="110">
        <v>1</v>
      </c>
      <c r="AD72" s="141">
        <v>12252</v>
      </c>
      <c r="AE72" s="142" t="s">
        <v>142</v>
      </c>
      <c r="AF72" s="143" t="s">
        <v>260</v>
      </c>
      <c r="AG72" s="141">
        <v>6000</v>
      </c>
      <c r="AH72" s="144">
        <v>100</v>
      </c>
      <c r="AI72" s="145" t="s">
        <v>26</v>
      </c>
      <c r="AJ72" s="147" t="s">
        <v>120</v>
      </c>
    </row>
    <row r="73" customHeight="1" spans="1:36">
      <c r="A73" s="35">
        <f>MAX(A$1:A72)+1</f>
        <v>69</v>
      </c>
      <c r="B73" s="35" t="s">
        <v>261</v>
      </c>
      <c r="C73" s="35" t="s">
        <v>262</v>
      </c>
      <c r="D73" s="39">
        <v>20</v>
      </c>
      <c r="E73" s="37">
        <f t="shared" si="12"/>
        <v>18</v>
      </c>
      <c r="F73" s="34">
        <v>360</v>
      </c>
      <c r="G73" s="38">
        <v>3</v>
      </c>
      <c r="H73" s="39">
        <v>13618.8</v>
      </c>
      <c r="I73" s="35">
        <v>5</v>
      </c>
      <c r="J73" s="35"/>
      <c r="K73" s="53">
        <v>2000</v>
      </c>
      <c r="L73" s="35">
        <v>500</v>
      </c>
      <c r="M73" s="212"/>
      <c r="N73" s="212"/>
      <c r="O73" s="275">
        <f t="shared" si="13"/>
        <v>13619</v>
      </c>
      <c r="P73" s="275">
        <f t="shared" si="14"/>
        <v>0</v>
      </c>
      <c r="Q73" s="70"/>
      <c r="R73" s="70"/>
      <c r="S73" s="70"/>
      <c r="U73" s="152">
        <v>69</v>
      </c>
      <c r="V73" s="108" t="s">
        <v>185</v>
      </c>
      <c r="W73" s="109" t="s">
        <v>186</v>
      </c>
      <c r="X73" s="110" t="s">
        <v>51</v>
      </c>
      <c r="Y73" s="111" t="s">
        <v>263</v>
      </c>
      <c r="Z73" s="115">
        <v>34.68</v>
      </c>
      <c r="AA73" s="110">
        <v>47</v>
      </c>
      <c r="AB73" s="141">
        <v>1630</v>
      </c>
      <c r="AC73" s="110">
        <v>3</v>
      </c>
      <c r="AD73" s="141">
        <v>61661</v>
      </c>
      <c r="AE73" s="142">
        <v>5</v>
      </c>
      <c r="AF73" s="143" t="s">
        <v>161</v>
      </c>
      <c r="AG73" s="141">
        <v>10000</v>
      </c>
      <c r="AH73" s="144">
        <v>500</v>
      </c>
      <c r="AI73" s="145" t="s">
        <v>26</v>
      </c>
      <c r="AJ73" s="147" t="s">
        <v>120</v>
      </c>
    </row>
    <row r="74" customHeight="1" spans="1:36">
      <c r="A74" s="35">
        <f>MAX(A$1:A73)+1</f>
        <v>70</v>
      </c>
      <c r="B74" s="35" t="s">
        <v>264</v>
      </c>
      <c r="C74" s="35" t="s">
        <v>265</v>
      </c>
      <c r="D74" s="39">
        <v>14</v>
      </c>
      <c r="E74" s="37">
        <f t="shared" si="12"/>
        <v>18</v>
      </c>
      <c r="F74" s="34">
        <v>252</v>
      </c>
      <c r="G74" s="38">
        <v>3</v>
      </c>
      <c r="H74" s="39">
        <v>9532.8</v>
      </c>
      <c r="I74" s="35">
        <v>5</v>
      </c>
      <c r="J74" s="35"/>
      <c r="K74" s="53">
        <v>1000</v>
      </c>
      <c r="L74" s="35">
        <v>500</v>
      </c>
      <c r="M74" s="212"/>
      <c r="N74" s="212"/>
      <c r="O74" s="275">
        <f t="shared" si="13"/>
        <v>9533</v>
      </c>
      <c r="P74" s="275">
        <f t="shared" si="14"/>
        <v>0</v>
      </c>
      <c r="Q74" s="70"/>
      <c r="R74" s="70"/>
      <c r="S74" s="70"/>
      <c r="U74" s="152">
        <v>70</v>
      </c>
      <c r="V74" s="108" t="s">
        <v>266</v>
      </c>
      <c r="W74" s="109" t="s">
        <v>267</v>
      </c>
      <c r="X74" s="110" t="s">
        <v>51</v>
      </c>
      <c r="Y74" s="111" t="s">
        <v>263</v>
      </c>
      <c r="Z74" s="116">
        <v>31.65</v>
      </c>
      <c r="AA74" s="110">
        <v>47</v>
      </c>
      <c r="AB74" s="141">
        <v>1488</v>
      </c>
      <c r="AC74" s="110">
        <v>3</v>
      </c>
      <c r="AD74" s="141">
        <v>56274</v>
      </c>
      <c r="AE74" s="142">
        <v>5</v>
      </c>
      <c r="AF74" s="143" t="s">
        <v>161</v>
      </c>
      <c r="AG74" s="141">
        <v>10000</v>
      </c>
      <c r="AH74" s="144">
        <v>500</v>
      </c>
      <c r="AI74" s="145" t="s">
        <v>26</v>
      </c>
      <c r="AJ74" s="147" t="s">
        <v>120</v>
      </c>
    </row>
    <row r="75" customHeight="1" spans="1:36">
      <c r="A75" s="35">
        <f>MAX(A$1:A74)+1</f>
        <v>71</v>
      </c>
      <c r="B75" s="35" t="s">
        <v>268</v>
      </c>
      <c r="C75" s="35" t="s">
        <v>269</v>
      </c>
      <c r="D75" s="40">
        <v>40.5</v>
      </c>
      <c r="E75" s="37">
        <f t="shared" si="12"/>
        <v>18</v>
      </c>
      <c r="F75" s="41">
        <v>729</v>
      </c>
      <c r="G75" s="38">
        <v>3</v>
      </c>
      <c r="H75" s="39">
        <v>27577.8</v>
      </c>
      <c r="I75" s="35">
        <v>5</v>
      </c>
      <c r="J75" s="35"/>
      <c r="K75" s="53">
        <v>3000</v>
      </c>
      <c r="L75" s="35">
        <v>500</v>
      </c>
      <c r="M75" s="212"/>
      <c r="N75" s="212"/>
      <c r="O75" s="275">
        <f t="shared" si="13"/>
        <v>27578</v>
      </c>
      <c r="P75" s="275">
        <f t="shared" si="14"/>
        <v>0</v>
      </c>
      <c r="Q75" s="70"/>
      <c r="R75" s="70"/>
      <c r="S75" s="70"/>
      <c r="U75" s="152">
        <v>71</v>
      </c>
      <c r="V75" s="108" t="s">
        <v>270</v>
      </c>
      <c r="W75" s="109" t="s">
        <v>271</v>
      </c>
      <c r="X75" s="110" t="s">
        <v>51</v>
      </c>
      <c r="Y75" s="111" t="s">
        <v>263</v>
      </c>
      <c r="Z75" s="116">
        <v>45.45</v>
      </c>
      <c r="AA75" s="110">
        <v>47</v>
      </c>
      <c r="AB75" s="141">
        <v>2136</v>
      </c>
      <c r="AC75" s="110">
        <v>3</v>
      </c>
      <c r="AD75" s="141">
        <v>80811</v>
      </c>
      <c r="AE75" s="142">
        <v>5</v>
      </c>
      <c r="AF75" s="143" t="s">
        <v>161</v>
      </c>
      <c r="AG75" s="141">
        <v>10000</v>
      </c>
      <c r="AH75" s="144">
        <v>500</v>
      </c>
      <c r="AI75" s="145" t="s">
        <v>26</v>
      </c>
      <c r="AJ75" s="147" t="s">
        <v>120</v>
      </c>
    </row>
    <row r="76" customHeight="1" spans="1:36">
      <c r="A76" s="35">
        <f>MAX(A$1:A75)+1</f>
        <v>72</v>
      </c>
      <c r="B76" s="35" t="s">
        <v>272</v>
      </c>
      <c r="C76" s="35" t="s">
        <v>273</v>
      </c>
      <c r="D76" s="39">
        <v>48</v>
      </c>
      <c r="E76" s="37">
        <f t="shared" si="12"/>
        <v>18</v>
      </c>
      <c r="F76" s="41">
        <v>864</v>
      </c>
      <c r="G76" s="38">
        <v>3</v>
      </c>
      <c r="H76" s="39">
        <v>32685.3</v>
      </c>
      <c r="I76" s="35">
        <v>5</v>
      </c>
      <c r="J76" s="35"/>
      <c r="K76" s="53">
        <v>3500</v>
      </c>
      <c r="L76" s="35">
        <v>500</v>
      </c>
      <c r="M76" s="212"/>
      <c r="N76" s="212"/>
      <c r="O76" s="275">
        <f t="shared" si="13"/>
        <v>32685</v>
      </c>
      <c r="P76" s="275">
        <f t="shared" si="14"/>
        <v>0</v>
      </c>
      <c r="Q76" s="70"/>
      <c r="R76" s="70"/>
      <c r="S76" s="70"/>
      <c r="U76" s="152">
        <v>72</v>
      </c>
      <c r="V76" s="108" t="s">
        <v>274</v>
      </c>
      <c r="W76" s="109" t="s">
        <v>275</v>
      </c>
      <c r="X76" s="110" t="s">
        <v>51</v>
      </c>
      <c r="Y76" s="111" t="s">
        <v>263</v>
      </c>
      <c r="Z76" s="116">
        <v>45.45</v>
      </c>
      <c r="AA76" s="110">
        <v>47</v>
      </c>
      <c r="AB76" s="141">
        <v>2136</v>
      </c>
      <c r="AC76" s="110">
        <v>3</v>
      </c>
      <c r="AD76" s="141">
        <v>80811</v>
      </c>
      <c r="AE76" s="142">
        <v>5</v>
      </c>
      <c r="AF76" s="143" t="s">
        <v>161</v>
      </c>
      <c r="AG76" s="141">
        <v>10000</v>
      </c>
      <c r="AH76" s="144">
        <v>500</v>
      </c>
      <c r="AI76" s="145" t="s">
        <v>26</v>
      </c>
      <c r="AJ76" s="147" t="s">
        <v>120</v>
      </c>
    </row>
    <row r="77" customHeight="1" spans="1:36">
      <c r="A77" s="35">
        <f>MAX(A$1:A76)+1</f>
        <v>73</v>
      </c>
      <c r="B77" s="35" t="s">
        <v>276</v>
      </c>
      <c r="C77" s="35" t="s">
        <v>277</v>
      </c>
      <c r="D77" s="39">
        <v>48</v>
      </c>
      <c r="E77" s="37">
        <f t="shared" si="12"/>
        <v>18</v>
      </c>
      <c r="F77" s="41">
        <v>864</v>
      </c>
      <c r="G77" s="38">
        <v>3</v>
      </c>
      <c r="H77" s="39">
        <v>32685.3</v>
      </c>
      <c r="I77" s="35">
        <v>5</v>
      </c>
      <c r="J77" s="35"/>
      <c r="K77" s="53">
        <v>3500</v>
      </c>
      <c r="L77" s="35">
        <v>500</v>
      </c>
      <c r="M77" s="212"/>
      <c r="N77" s="212"/>
      <c r="O77" s="275">
        <f t="shared" si="13"/>
        <v>32685</v>
      </c>
      <c r="P77" s="275">
        <f t="shared" si="14"/>
        <v>0</v>
      </c>
      <c r="Q77" s="70"/>
      <c r="R77" s="70"/>
      <c r="S77" s="70"/>
      <c r="U77" s="152">
        <v>73</v>
      </c>
      <c r="V77" s="109" t="s">
        <v>278</v>
      </c>
      <c r="W77" s="109" t="s">
        <v>279</v>
      </c>
      <c r="X77" s="110" t="s">
        <v>51</v>
      </c>
      <c r="Y77" s="111" t="s">
        <v>263</v>
      </c>
      <c r="Z77" s="116">
        <v>31.65</v>
      </c>
      <c r="AA77" s="110">
        <v>47</v>
      </c>
      <c r="AB77" s="141">
        <v>1488</v>
      </c>
      <c r="AC77" s="110">
        <v>3</v>
      </c>
      <c r="AD77" s="141">
        <v>56274</v>
      </c>
      <c r="AE77" s="142">
        <v>5</v>
      </c>
      <c r="AF77" s="143" t="s">
        <v>161</v>
      </c>
      <c r="AG77" s="141">
        <v>10000</v>
      </c>
      <c r="AH77" s="144">
        <v>500</v>
      </c>
      <c r="AI77" s="145" t="s">
        <v>26</v>
      </c>
      <c r="AJ77" s="147" t="s">
        <v>120</v>
      </c>
    </row>
    <row r="78" customHeight="1" spans="1:36">
      <c r="A78" s="35">
        <f>MAX(A$1:A77)+1</f>
        <v>74</v>
      </c>
      <c r="B78" s="35" t="s">
        <v>280</v>
      </c>
      <c r="C78" s="35" t="s">
        <v>281</v>
      </c>
      <c r="D78" s="39">
        <v>32</v>
      </c>
      <c r="E78" s="37">
        <f t="shared" si="12"/>
        <v>18</v>
      </c>
      <c r="F78" s="41">
        <v>576</v>
      </c>
      <c r="G78" s="38">
        <v>3</v>
      </c>
      <c r="H78" s="39">
        <v>21789.9</v>
      </c>
      <c r="I78" s="35">
        <v>5</v>
      </c>
      <c r="J78" s="35"/>
      <c r="K78" s="53">
        <v>2500</v>
      </c>
      <c r="L78" s="35">
        <v>500</v>
      </c>
      <c r="M78" s="212"/>
      <c r="N78" s="212"/>
      <c r="O78" s="275">
        <f t="shared" si="13"/>
        <v>21790</v>
      </c>
      <c r="P78" s="275">
        <f t="shared" si="14"/>
        <v>0</v>
      </c>
      <c r="Q78" s="70"/>
      <c r="R78" s="70"/>
      <c r="S78" s="70"/>
      <c r="U78" s="152">
        <v>74</v>
      </c>
      <c r="V78" s="108" t="s">
        <v>282</v>
      </c>
      <c r="W78" s="109" t="s">
        <v>283</v>
      </c>
      <c r="X78" s="110" t="s">
        <v>51</v>
      </c>
      <c r="Y78" s="111" t="s">
        <v>263</v>
      </c>
      <c r="Z78" s="116">
        <v>34.68</v>
      </c>
      <c r="AA78" s="110">
        <v>47</v>
      </c>
      <c r="AB78" s="141">
        <v>1630</v>
      </c>
      <c r="AC78" s="110">
        <v>3</v>
      </c>
      <c r="AD78" s="141">
        <v>61661</v>
      </c>
      <c r="AE78" s="142">
        <v>5</v>
      </c>
      <c r="AF78" s="143" t="s">
        <v>161</v>
      </c>
      <c r="AG78" s="141">
        <v>10000</v>
      </c>
      <c r="AH78" s="144">
        <v>500</v>
      </c>
      <c r="AI78" s="145" t="s">
        <v>26</v>
      </c>
      <c r="AJ78" s="147" t="s">
        <v>120</v>
      </c>
    </row>
    <row r="79" customHeight="1" spans="1:36">
      <c r="A79" s="35">
        <f>MAX(A$1:A78)+1</f>
        <v>75</v>
      </c>
      <c r="B79" s="35" t="s">
        <v>284</v>
      </c>
      <c r="C79" s="35" t="s">
        <v>285</v>
      </c>
      <c r="D79" s="39">
        <v>48</v>
      </c>
      <c r="E79" s="37">
        <f t="shared" si="12"/>
        <v>18</v>
      </c>
      <c r="F79" s="41">
        <v>864</v>
      </c>
      <c r="G79" s="38">
        <v>3</v>
      </c>
      <c r="H79" s="39">
        <v>32685.3</v>
      </c>
      <c r="I79" s="35">
        <v>5</v>
      </c>
      <c r="J79" s="35"/>
      <c r="K79" s="53">
        <v>3500</v>
      </c>
      <c r="L79" s="35">
        <v>500</v>
      </c>
      <c r="M79" s="212"/>
      <c r="N79" s="212"/>
      <c r="O79" s="275">
        <f t="shared" si="13"/>
        <v>32685</v>
      </c>
      <c r="P79" s="275">
        <f t="shared" si="14"/>
        <v>0</v>
      </c>
      <c r="Q79" s="70"/>
      <c r="R79" s="70"/>
      <c r="S79" s="70"/>
      <c r="U79" s="152">
        <v>75</v>
      </c>
      <c r="V79" s="108" t="s">
        <v>286</v>
      </c>
      <c r="W79" s="109" t="s">
        <v>287</v>
      </c>
      <c r="X79" s="110" t="s">
        <v>51</v>
      </c>
      <c r="Y79" s="111" t="s">
        <v>263</v>
      </c>
      <c r="Z79" s="116">
        <v>32.64</v>
      </c>
      <c r="AA79" s="110">
        <v>47</v>
      </c>
      <c r="AB79" s="141">
        <v>1534</v>
      </c>
      <c r="AC79" s="110">
        <v>3</v>
      </c>
      <c r="AD79" s="141">
        <v>58034</v>
      </c>
      <c r="AE79" s="142">
        <v>5</v>
      </c>
      <c r="AF79" s="143" t="s">
        <v>161</v>
      </c>
      <c r="AG79" s="141">
        <v>10000</v>
      </c>
      <c r="AH79" s="144">
        <v>500</v>
      </c>
      <c r="AI79" s="145" t="s">
        <v>26</v>
      </c>
      <c r="AJ79" s="147" t="s">
        <v>120</v>
      </c>
    </row>
    <row r="80" customHeight="1" spans="1:36">
      <c r="A80" s="35">
        <f>MAX(A$1:A79)+1</f>
        <v>76</v>
      </c>
      <c r="B80" s="35" t="s">
        <v>288</v>
      </c>
      <c r="C80" s="35" t="s">
        <v>289</v>
      </c>
      <c r="D80" s="39">
        <v>32</v>
      </c>
      <c r="E80" s="37">
        <f t="shared" si="12"/>
        <v>18</v>
      </c>
      <c r="F80" s="41">
        <v>576</v>
      </c>
      <c r="G80" s="38">
        <v>3</v>
      </c>
      <c r="H80" s="39">
        <v>21789.9</v>
      </c>
      <c r="I80" s="35">
        <v>5</v>
      </c>
      <c r="J80" s="35"/>
      <c r="K80" s="53">
        <v>2500</v>
      </c>
      <c r="L80" s="35">
        <v>500</v>
      </c>
      <c r="M80" s="212"/>
      <c r="N80" s="212"/>
      <c r="O80" s="275">
        <f t="shared" si="13"/>
        <v>21790</v>
      </c>
      <c r="P80" s="275">
        <f t="shared" si="14"/>
        <v>0</v>
      </c>
      <c r="Q80" s="70"/>
      <c r="R80" s="70"/>
      <c r="S80" s="70"/>
      <c r="U80" s="152">
        <v>76</v>
      </c>
      <c r="V80" s="108" t="s">
        <v>290</v>
      </c>
      <c r="W80" s="109" t="s">
        <v>291</v>
      </c>
      <c r="X80" s="110" t="s">
        <v>51</v>
      </c>
      <c r="Y80" s="111" t="s">
        <v>263</v>
      </c>
      <c r="Z80" s="116">
        <v>31.08</v>
      </c>
      <c r="AA80" s="148">
        <v>47</v>
      </c>
      <c r="AB80" s="141">
        <v>1461</v>
      </c>
      <c r="AC80" s="110">
        <v>3</v>
      </c>
      <c r="AD80" s="141">
        <v>55261</v>
      </c>
      <c r="AE80" s="142">
        <v>5</v>
      </c>
      <c r="AF80" s="143" t="s">
        <v>161</v>
      </c>
      <c r="AG80" s="141">
        <v>10000</v>
      </c>
      <c r="AH80" s="144">
        <v>500</v>
      </c>
      <c r="AI80" s="145" t="s">
        <v>26</v>
      </c>
      <c r="AJ80" s="147" t="s">
        <v>120</v>
      </c>
    </row>
    <row r="81" customHeight="1" spans="1:36">
      <c r="A81" s="35">
        <f>MAX(A$1:A80)+1</f>
        <v>77</v>
      </c>
      <c r="B81" s="35" t="s">
        <v>292</v>
      </c>
      <c r="C81" s="35" t="s">
        <v>293</v>
      </c>
      <c r="D81" s="39">
        <v>48</v>
      </c>
      <c r="E81" s="37">
        <f t="shared" si="12"/>
        <v>18</v>
      </c>
      <c r="F81" s="41">
        <v>864</v>
      </c>
      <c r="G81" s="38">
        <v>3</v>
      </c>
      <c r="H81" s="39">
        <v>32685.3</v>
      </c>
      <c r="I81" s="35">
        <v>5</v>
      </c>
      <c r="J81" s="35"/>
      <c r="K81" s="53">
        <v>3500</v>
      </c>
      <c r="L81" s="35">
        <v>500</v>
      </c>
      <c r="M81" s="212"/>
      <c r="N81" s="212"/>
      <c r="O81" s="275">
        <f t="shared" si="13"/>
        <v>32685</v>
      </c>
      <c r="P81" s="275">
        <f t="shared" si="14"/>
        <v>0</v>
      </c>
      <c r="Q81" s="70"/>
      <c r="R81" s="70"/>
      <c r="S81" s="70"/>
      <c r="U81" s="152">
        <v>77</v>
      </c>
      <c r="V81" s="108" t="s">
        <v>294</v>
      </c>
      <c r="W81" s="109" t="s">
        <v>295</v>
      </c>
      <c r="X81" s="110" t="s">
        <v>51</v>
      </c>
      <c r="Y81" s="111" t="s">
        <v>263</v>
      </c>
      <c r="Z81" s="116">
        <v>45.6</v>
      </c>
      <c r="AA81" s="110">
        <v>47</v>
      </c>
      <c r="AB81" s="141">
        <v>2143</v>
      </c>
      <c r="AC81" s="110">
        <v>3</v>
      </c>
      <c r="AD81" s="141">
        <v>81077</v>
      </c>
      <c r="AE81" s="142">
        <v>5</v>
      </c>
      <c r="AF81" s="143" t="s">
        <v>161</v>
      </c>
      <c r="AG81" s="141">
        <v>10000</v>
      </c>
      <c r="AH81" s="144">
        <v>500</v>
      </c>
      <c r="AI81" s="145" t="s">
        <v>26</v>
      </c>
      <c r="AJ81" s="147" t="s">
        <v>120</v>
      </c>
    </row>
    <row r="82" customHeight="1" spans="1:36">
      <c r="A82" s="35">
        <f>MAX(A$1:A81)+1</f>
        <v>78</v>
      </c>
      <c r="B82" s="35" t="s">
        <v>296</v>
      </c>
      <c r="C82" s="35" t="s">
        <v>34</v>
      </c>
      <c r="D82" s="57">
        <v>83.08</v>
      </c>
      <c r="E82" s="37">
        <f t="shared" si="12"/>
        <v>58.5</v>
      </c>
      <c r="F82" s="55">
        <v>4860</v>
      </c>
      <c r="G82" s="56">
        <v>3</v>
      </c>
      <c r="H82" s="39">
        <v>183853.8</v>
      </c>
      <c r="I82" s="35">
        <v>5</v>
      </c>
      <c r="J82" s="35"/>
      <c r="K82" s="53">
        <v>20000</v>
      </c>
      <c r="L82" s="35">
        <v>500</v>
      </c>
      <c r="M82" s="212"/>
      <c r="N82" s="212"/>
      <c r="O82" s="275">
        <f t="shared" si="13"/>
        <v>183861</v>
      </c>
      <c r="P82" s="275">
        <f t="shared" si="14"/>
        <v>-7</v>
      </c>
      <c r="Q82" s="70"/>
      <c r="R82" s="70"/>
      <c r="S82" s="70"/>
      <c r="U82" s="152">
        <v>78</v>
      </c>
      <c r="V82" s="109" t="s">
        <v>297</v>
      </c>
      <c r="W82" s="109" t="s">
        <v>298</v>
      </c>
      <c r="X82" s="110" t="s">
        <v>51</v>
      </c>
      <c r="Y82" s="111" t="s">
        <v>263</v>
      </c>
      <c r="Z82" s="116">
        <v>45.6</v>
      </c>
      <c r="AA82" s="110">
        <v>47</v>
      </c>
      <c r="AB82" s="141">
        <v>2143</v>
      </c>
      <c r="AC82" s="110">
        <v>3</v>
      </c>
      <c r="AD82" s="141">
        <v>81077</v>
      </c>
      <c r="AE82" s="142">
        <v>5</v>
      </c>
      <c r="AF82" s="143" t="s">
        <v>161</v>
      </c>
      <c r="AG82" s="141">
        <v>10000</v>
      </c>
      <c r="AH82" s="144">
        <v>500</v>
      </c>
      <c r="AI82" s="145" t="s">
        <v>26</v>
      </c>
      <c r="AJ82" s="147" t="s">
        <v>120</v>
      </c>
    </row>
    <row r="83" customHeight="1" spans="1:36">
      <c r="A83" s="35">
        <f>MAX(A$1:A82)+1</f>
        <v>79</v>
      </c>
      <c r="B83" s="35" t="s">
        <v>299</v>
      </c>
      <c r="C83" s="35" t="s">
        <v>300</v>
      </c>
      <c r="D83" s="54">
        <v>110</v>
      </c>
      <c r="E83" s="37">
        <f t="shared" si="12"/>
        <v>100.8</v>
      </c>
      <c r="F83" s="55">
        <v>11088</v>
      </c>
      <c r="G83" s="56">
        <v>3</v>
      </c>
      <c r="H83" s="39">
        <v>419459.4</v>
      </c>
      <c r="I83" s="35">
        <v>5</v>
      </c>
      <c r="J83" s="35"/>
      <c r="K83" s="53">
        <v>40000</v>
      </c>
      <c r="L83" s="35">
        <v>500</v>
      </c>
      <c r="M83" s="212"/>
      <c r="N83" s="212"/>
      <c r="O83" s="275">
        <f t="shared" si="13"/>
        <v>419459</v>
      </c>
      <c r="P83" s="275">
        <f t="shared" si="14"/>
        <v>0</v>
      </c>
      <c r="Q83" s="70"/>
      <c r="R83" s="70"/>
      <c r="S83" s="70"/>
      <c r="U83" s="152">
        <v>79</v>
      </c>
      <c r="V83" s="149" t="s">
        <v>301</v>
      </c>
      <c r="W83" s="143" t="s">
        <v>76</v>
      </c>
      <c r="X83" s="110" t="s">
        <v>29</v>
      </c>
      <c r="Y83" s="150" t="s">
        <v>302</v>
      </c>
      <c r="Z83" s="151">
        <v>369.74</v>
      </c>
      <c r="AA83" s="110">
        <v>65</v>
      </c>
      <c r="AB83" s="141">
        <v>24033</v>
      </c>
      <c r="AC83" s="110">
        <v>3</v>
      </c>
      <c r="AD83" s="161">
        <v>909168</v>
      </c>
      <c r="AE83" s="162">
        <v>5</v>
      </c>
      <c r="AF83" s="143" t="s">
        <v>303</v>
      </c>
      <c r="AG83" s="141">
        <v>150000</v>
      </c>
      <c r="AH83" s="144">
        <v>5000</v>
      </c>
      <c r="AI83" s="145" t="s">
        <v>26</v>
      </c>
      <c r="AJ83" s="147" t="s">
        <v>120</v>
      </c>
    </row>
    <row r="84" customHeight="1" spans="1:36">
      <c r="A84" s="35">
        <f>MAX(A$1:A83)+1</f>
        <v>80</v>
      </c>
      <c r="B84" s="35" t="s">
        <v>304</v>
      </c>
      <c r="C84" s="35" t="s">
        <v>305</v>
      </c>
      <c r="D84" s="57">
        <v>30.47</v>
      </c>
      <c r="E84" s="37">
        <v>18</v>
      </c>
      <c r="F84" s="34">
        <f>E84*D84</f>
        <v>548</v>
      </c>
      <c r="G84" s="56">
        <v>3</v>
      </c>
      <c r="H84" s="39">
        <v>20748.6</v>
      </c>
      <c r="I84" s="35">
        <v>5</v>
      </c>
      <c r="J84" s="35"/>
      <c r="K84" s="53">
        <v>2000</v>
      </c>
      <c r="L84" s="35">
        <v>500</v>
      </c>
      <c r="M84" s="212"/>
      <c r="N84" s="212"/>
      <c r="O84" s="275">
        <f t="shared" si="13"/>
        <v>20748</v>
      </c>
      <c r="P84" s="275">
        <f t="shared" si="14"/>
        <v>1</v>
      </c>
      <c r="Q84" s="70"/>
      <c r="R84" s="70"/>
      <c r="S84" s="70"/>
      <c r="U84" s="152">
        <v>80</v>
      </c>
      <c r="V84" s="149" t="s">
        <v>306</v>
      </c>
      <c r="W84" s="143" t="s">
        <v>76</v>
      </c>
      <c r="X84" s="110" t="s">
        <v>29</v>
      </c>
      <c r="Y84" s="150" t="s">
        <v>302</v>
      </c>
      <c r="Z84" s="151">
        <v>380</v>
      </c>
      <c r="AA84" s="110">
        <v>65</v>
      </c>
      <c r="AB84" s="141">
        <v>24700</v>
      </c>
      <c r="AC84" s="110">
        <v>3</v>
      </c>
      <c r="AD84" s="161">
        <v>934401</v>
      </c>
      <c r="AE84" s="162">
        <v>5</v>
      </c>
      <c r="AF84" s="143" t="s">
        <v>303</v>
      </c>
      <c r="AG84" s="141">
        <v>150000</v>
      </c>
      <c r="AH84" s="144">
        <v>5000</v>
      </c>
      <c r="AI84" s="145" t="s">
        <v>26</v>
      </c>
      <c r="AJ84" s="147" t="s">
        <v>120</v>
      </c>
    </row>
    <row r="85" customHeight="1" spans="1:36">
      <c r="A85" s="35">
        <f>MAX(A$1:A84)+1</f>
        <v>81</v>
      </c>
      <c r="B85" s="35" t="s">
        <v>307</v>
      </c>
      <c r="C85" s="35" t="s">
        <v>305</v>
      </c>
      <c r="D85" s="57">
        <v>30.47</v>
      </c>
      <c r="E85" s="37">
        <v>18</v>
      </c>
      <c r="F85" s="34">
        <f t="shared" ref="F85:F88" si="15">E85*D85</f>
        <v>548</v>
      </c>
      <c r="G85" s="56">
        <v>3</v>
      </c>
      <c r="H85" s="39">
        <v>20748.6</v>
      </c>
      <c r="I85" s="35">
        <v>5</v>
      </c>
      <c r="J85" s="35"/>
      <c r="K85" s="53">
        <v>2000</v>
      </c>
      <c r="L85" s="35">
        <v>500</v>
      </c>
      <c r="M85" s="212"/>
      <c r="N85" s="212"/>
      <c r="O85" s="275">
        <f t="shared" si="13"/>
        <v>20748</v>
      </c>
      <c r="P85" s="275">
        <f t="shared" si="14"/>
        <v>1</v>
      </c>
      <c r="Q85" s="70"/>
      <c r="R85" s="70"/>
      <c r="S85" s="70"/>
      <c r="U85" s="152">
        <v>81</v>
      </c>
      <c r="V85" s="108" t="s">
        <v>296</v>
      </c>
      <c r="W85" s="109" t="s">
        <v>34</v>
      </c>
      <c r="X85" s="152" t="s">
        <v>51</v>
      </c>
      <c r="Y85" s="113" t="s">
        <v>263</v>
      </c>
      <c r="Z85" s="114">
        <v>83.08</v>
      </c>
      <c r="AA85" s="110">
        <v>65</v>
      </c>
      <c r="AB85" s="141">
        <v>5400</v>
      </c>
      <c r="AC85" s="110">
        <v>3</v>
      </c>
      <c r="AD85" s="141">
        <v>204282</v>
      </c>
      <c r="AE85" s="142">
        <v>5</v>
      </c>
      <c r="AF85" s="143" t="s">
        <v>303</v>
      </c>
      <c r="AG85" s="141">
        <v>25000</v>
      </c>
      <c r="AH85" s="144">
        <v>1000</v>
      </c>
      <c r="AI85" s="145" t="s">
        <v>26</v>
      </c>
      <c r="AJ85" s="147" t="s">
        <v>120</v>
      </c>
    </row>
    <row r="86" customHeight="1" spans="1:36">
      <c r="A86" s="35">
        <f>MAX(A$1:A85)+1</f>
        <v>82</v>
      </c>
      <c r="B86" s="35" t="s">
        <v>308</v>
      </c>
      <c r="C86" s="35" t="s">
        <v>305</v>
      </c>
      <c r="D86" s="57">
        <v>30.47</v>
      </c>
      <c r="E86" s="37">
        <v>18</v>
      </c>
      <c r="F86" s="34">
        <f t="shared" si="15"/>
        <v>548</v>
      </c>
      <c r="G86" s="56">
        <v>3</v>
      </c>
      <c r="H86" s="39">
        <v>20748.6</v>
      </c>
      <c r="I86" s="35">
        <v>5</v>
      </c>
      <c r="J86" s="35"/>
      <c r="K86" s="53">
        <v>2000</v>
      </c>
      <c r="L86" s="35">
        <v>500</v>
      </c>
      <c r="M86" s="212"/>
      <c r="N86" s="212"/>
      <c r="O86" s="275">
        <f t="shared" si="13"/>
        <v>20748</v>
      </c>
      <c r="P86" s="275">
        <f t="shared" si="14"/>
        <v>1</v>
      </c>
      <c r="Q86" s="70"/>
      <c r="R86" s="70"/>
      <c r="S86" s="70"/>
      <c r="U86" s="152">
        <v>82</v>
      </c>
      <c r="V86" s="108" t="s">
        <v>149</v>
      </c>
      <c r="W86" s="109" t="s">
        <v>150</v>
      </c>
      <c r="X86" s="110" t="s">
        <v>29</v>
      </c>
      <c r="Y86" s="113" t="s">
        <v>302</v>
      </c>
      <c r="Z86" s="114">
        <v>184.08</v>
      </c>
      <c r="AA86" s="110">
        <v>58</v>
      </c>
      <c r="AB86" s="141">
        <v>10677</v>
      </c>
      <c r="AC86" s="110">
        <v>3</v>
      </c>
      <c r="AD86" s="141">
        <v>403897</v>
      </c>
      <c r="AE86" s="142">
        <v>5</v>
      </c>
      <c r="AF86" s="143" t="s">
        <v>309</v>
      </c>
      <c r="AG86" s="141">
        <v>60000</v>
      </c>
      <c r="AH86" s="144">
        <v>1000</v>
      </c>
      <c r="AI86" s="145" t="s">
        <v>26</v>
      </c>
      <c r="AJ86" s="147" t="s">
        <v>120</v>
      </c>
    </row>
    <row r="87" customHeight="1" spans="1:36">
      <c r="A87" s="35">
        <f>MAX(A$1:A86)+1</f>
        <v>83</v>
      </c>
      <c r="B87" s="35" t="s">
        <v>310</v>
      </c>
      <c r="C87" s="35" t="s">
        <v>305</v>
      </c>
      <c r="D87" s="57">
        <v>30.47</v>
      </c>
      <c r="E87" s="37">
        <v>18</v>
      </c>
      <c r="F87" s="34">
        <f t="shared" si="15"/>
        <v>548</v>
      </c>
      <c r="G87" s="56">
        <v>3</v>
      </c>
      <c r="H87" s="39">
        <v>20748.6</v>
      </c>
      <c r="I87" s="35">
        <v>5</v>
      </c>
      <c r="J87" s="35"/>
      <c r="K87" s="53">
        <v>2000</v>
      </c>
      <c r="L87" s="35">
        <v>500</v>
      </c>
      <c r="M87" s="212"/>
      <c r="N87" s="212"/>
      <c r="O87" s="275">
        <f t="shared" si="13"/>
        <v>20748</v>
      </c>
      <c r="P87" s="275">
        <f t="shared" si="14"/>
        <v>1</v>
      </c>
      <c r="Q87" s="70"/>
      <c r="R87" s="70"/>
      <c r="S87" s="70"/>
      <c r="U87" s="152">
        <v>83</v>
      </c>
      <c r="V87" s="108" t="s">
        <v>151</v>
      </c>
      <c r="W87" s="109" t="s">
        <v>150</v>
      </c>
      <c r="X87" s="110" t="s">
        <v>29</v>
      </c>
      <c r="Y87" s="113" t="s">
        <v>302</v>
      </c>
      <c r="Z87" s="114">
        <v>93.09</v>
      </c>
      <c r="AA87" s="110">
        <v>58</v>
      </c>
      <c r="AB87" s="141">
        <v>5399</v>
      </c>
      <c r="AC87" s="110">
        <v>3</v>
      </c>
      <c r="AD87" s="141">
        <v>204252</v>
      </c>
      <c r="AE87" s="142">
        <v>5</v>
      </c>
      <c r="AF87" s="143" t="s">
        <v>309</v>
      </c>
      <c r="AG87" s="141">
        <v>50000</v>
      </c>
      <c r="AH87" s="144">
        <v>1000</v>
      </c>
      <c r="AI87" s="145" t="s">
        <v>26</v>
      </c>
      <c r="AJ87" s="147" t="s">
        <v>120</v>
      </c>
    </row>
    <row r="88" customHeight="1" spans="1:36">
      <c r="A88" s="35">
        <f>MAX(A$1:A87)+1</f>
        <v>84</v>
      </c>
      <c r="B88" s="35" t="s">
        <v>311</v>
      </c>
      <c r="C88" s="35" t="s">
        <v>305</v>
      </c>
      <c r="D88" s="57">
        <v>29.46</v>
      </c>
      <c r="E88" s="37">
        <v>18</v>
      </c>
      <c r="F88" s="34">
        <f t="shared" si="15"/>
        <v>530</v>
      </c>
      <c r="G88" s="56">
        <v>3</v>
      </c>
      <c r="H88" s="39">
        <v>20060.1</v>
      </c>
      <c r="I88" s="35">
        <v>5</v>
      </c>
      <c r="J88" s="35"/>
      <c r="K88" s="53">
        <v>2000</v>
      </c>
      <c r="L88" s="35">
        <v>500</v>
      </c>
      <c r="M88" s="212"/>
      <c r="N88" s="212"/>
      <c r="O88" s="275">
        <f t="shared" si="13"/>
        <v>20060</v>
      </c>
      <c r="P88" s="275">
        <f t="shared" si="14"/>
        <v>0</v>
      </c>
      <c r="Q88" s="70"/>
      <c r="R88" s="70"/>
      <c r="S88" s="70"/>
      <c r="U88" s="152">
        <v>84</v>
      </c>
      <c r="V88" s="108" t="s">
        <v>312</v>
      </c>
      <c r="W88" s="109" t="s">
        <v>150</v>
      </c>
      <c r="X88" s="110" t="s">
        <v>29</v>
      </c>
      <c r="Y88" s="113" t="s">
        <v>302</v>
      </c>
      <c r="Z88" s="114">
        <v>83.08</v>
      </c>
      <c r="AA88" s="110">
        <v>65</v>
      </c>
      <c r="AB88" s="141">
        <v>5400</v>
      </c>
      <c r="AC88" s="110">
        <v>3</v>
      </c>
      <c r="AD88" s="141">
        <v>204282</v>
      </c>
      <c r="AE88" s="142">
        <v>5</v>
      </c>
      <c r="AF88" s="143" t="s">
        <v>309</v>
      </c>
      <c r="AG88" s="141">
        <v>30000</v>
      </c>
      <c r="AH88" s="144">
        <v>1000</v>
      </c>
      <c r="AI88" s="145" t="s">
        <v>26</v>
      </c>
      <c r="AJ88" s="147" t="s">
        <v>120</v>
      </c>
    </row>
    <row r="89" customHeight="1" spans="1:36">
      <c r="A89" s="35">
        <f>MAX(A$1:A88)+1</f>
        <v>85</v>
      </c>
      <c r="B89" s="35" t="s">
        <v>258</v>
      </c>
      <c r="C89" s="35" t="s">
        <v>259</v>
      </c>
      <c r="D89" s="36">
        <v>46.41</v>
      </c>
      <c r="E89" s="37">
        <f t="shared" ref="E89:E109" si="16">F89/D89</f>
        <v>19.8</v>
      </c>
      <c r="F89" s="34">
        <v>919</v>
      </c>
      <c r="G89" s="38">
        <v>1</v>
      </c>
      <c r="H89" s="39">
        <v>11026.8</v>
      </c>
      <c r="I89" s="35">
        <v>5</v>
      </c>
      <c r="J89" s="35"/>
      <c r="K89" s="53">
        <v>3500</v>
      </c>
      <c r="L89" s="35">
        <v>500</v>
      </c>
      <c r="M89" s="212"/>
      <c r="N89" s="212"/>
      <c r="O89" s="275">
        <f t="shared" si="13"/>
        <v>11027</v>
      </c>
      <c r="P89" s="275">
        <f t="shared" si="14"/>
        <v>0</v>
      </c>
      <c r="Q89" s="70"/>
      <c r="R89" s="70"/>
      <c r="S89" s="70"/>
      <c r="U89" s="152">
        <v>85</v>
      </c>
      <c r="V89" s="109" t="s">
        <v>313</v>
      </c>
      <c r="W89" s="109" t="s">
        <v>314</v>
      </c>
      <c r="X89" s="110" t="s">
        <v>51</v>
      </c>
      <c r="Y89" s="113" t="s">
        <v>315</v>
      </c>
      <c r="Z89" s="114">
        <v>49.94</v>
      </c>
      <c r="AA89" s="110">
        <v>28</v>
      </c>
      <c r="AB89" s="141">
        <v>1398</v>
      </c>
      <c r="AC89" s="110">
        <v>1</v>
      </c>
      <c r="AD89" s="141">
        <v>16780</v>
      </c>
      <c r="AE89" s="142">
        <v>5</v>
      </c>
      <c r="AF89" s="143" t="s">
        <v>309</v>
      </c>
      <c r="AG89" s="141">
        <v>5000</v>
      </c>
      <c r="AH89" s="144">
        <v>100</v>
      </c>
      <c r="AI89" s="145" t="s">
        <v>26</v>
      </c>
      <c r="AJ89" s="147" t="s">
        <v>120</v>
      </c>
    </row>
    <row r="90" customHeight="1" spans="1:36">
      <c r="A90" s="35">
        <f>MAX(A$1:A89)+1</f>
        <v>86</v>
      </c>
      <c r="B90" s="35" t="s">
        <v>312</v>
      </c>
      <c r="C90" s="35" t="s">
        <v>150</v>
      </c>
      <c r="D90" s="36">
        <v>83.08</v>
      </c>
      <c r="E90" s="37">
        <f t="shared" si="16"/>
        <v>58.5</v>
      </c>
      <c r="F90" s="34">
        <v>4860</v>
      </c>
      <c r="G90" s="38">
        <v>3</v>
      </c>
      <c r="H90" s="39">
        <v>183853.8</v>
      </c>
      <c r="I90" s="35">
        <v>5</v>
      </c>
      <c r="J90" s="35"/>
      <c r="K90" s="53">
        <v>20000</v>
      </c>
      <c r="L90" s="35">
        <v>500</v>
      </c>
      <c r="M90" s="212"/>
      <c r="N90" s="212"/>
      <c r="O90" s="275">
        <f t="shared" si="13"/>
        <v>183861</v>
      </c>
      <c r="P90" s="275">
        <f t="shared" si="14"/>
        <v>-7</v>
      </c>
      <c r="Q90" s="70"/>
      <c r="R90" s="70"/>
      <c r="S90" s="70"/>
      <c r="U90" s="152">
        <v>86</v>
      </c>
      <c r="V90" s="109" t="s">
        <v>316</v>
      </c>
      <c r="W90" s="109" t="s">
        <v>314</v>
      </c>
      <c r="X90" s="110" t="s">
        <v>51</v>
      </c>
      <c r="Y90" s="113" t="s">
        <v>315</v>
      </c>
      <c r="Z90" s="114">
        <v>9.41</v>
      </c>
      <c r="AA90" s="110">
        <v>55</v>
      </c>
      <c r="AB90" s="141">
        <v>518</v>
      </c>
      <c r="AC90" s="110">
        <v>3</v>
      </c>
      <c r="AD90" s="141">
        <v>19579</v>
      </c>
      <c r="AE90" s="142">
        <v>5</v>
      </c>
      <c r="AF90" s="143" t="s">
        <v>309</v>
      </c>
      <c r="AG90" s="141">
        <v>5000</v>
      </c>
      <c r="AH90" s="144">
        <v>100</v>
      </c>
      <c r="AI90" s="145" t="s">
        <v>26</v>
      </c>
      <c r="AJ90" s="147" t="s">
        <v>120</v>
      </c>
    </row>
    <row r="91" customHeight="1" spans="1:36">
      <c r="A91" s="35">
        <f>MAX(A$1:A90)+1</f>
        <v>87</v>
      </c>
      <c r="B91" s="35" t="s">
        <v>317</v>
      </c>
      <c r="C91" s="35" t="s">
        <v>318</v>
      </c>
      <c r="D91" s="39">
        <v>46</v>
      </c>
      <c r="E91" s="37">
        <f t="shared" si="16"/>
        <v>10.8</v>
      </c>
      <c r="F91" s="34">
        <v>497</v>
      </c>
      <c r="G91" s="38">
        <v>3</v>
      </c>
      <c r="H91" s="39">
        <v>18793.8</v>
      </c>
      <c r="I91" s="35">
        <v>5</v>
      </c>
      <c r="J91" s="35"/>
      <c r="K91" s="53">
        <v>2000</v>
      </c>
      <c r="L91" s="35">
        <v>500</v>
      </c>
      <c r="M91" s="212"/>
      <c r="N91" s="212"/>
      <c r="O91" s="275">
        <f t="shared" si="13"/>
        <v>18794</v>
      </c>
      <c r="P91" s="275">
        <f t="shared" si="14"/>
        <v>0</v>
      </c>
      <c r="Q91" s="70"/>
      <c r="R91" s="70"/>
      <c r="S91" s="70"/>
      <c r="U91" s="152">
        <v>87</v>
      </c>
      <c r="V91" s="109" t="s">
        <v>319</v>
      </c>
      <c r="W91" s="109" t="s">
        <v>314</v>
      </c>
      <c r="X91" s="110" t="s">
        <v>51</v>
      </c>
      <c r="Y91" s="113" t="s">
        <v>315</v>
      </c>
      <c r="Z91" s="114">
        <v>28.12</v>
      </c>
      <c r="AA91" s="110">
        <v>55</v>
      </c>
      <c r="AB91" s="141">
        <v>1547</v>
      </c>
      <c r="AC91" s="110">
        <v>3</v>
      </c>
      <c r="AD91" s="141">
        <v>58508</v>
      </c>
      <c r="AE91" s="142">
        <v>5</v>
      </c>
      <c r="AF91" s="143" t="s">
        <v>309</v>
      </c>
      <c r="AG91" s="141">
        <v>10000</v>
      </c>
      <c r="AH91" s="144">
        <v>500</v>
      </c>
      <c r="AI91" s="145" t="s">
        <v>26</v>
      </c>
      <c r="AJ91" s="147" t="s">
        <v>120</v>
      </c>
    </row>
    <row r="92" customHeight="1" spans="1:36">
      <c r="A92" s="35">
        <f>MAX(A$1:A91)+1</f>
        <v>88</v>
      </c>
      <c r="B92" s="35" t="s">
        <v>320</v>
      </c>
      <c r="C92" s="35" t="s">
        <v>321</v>
      </c>
      <c r="D92" s="39">
        <v>20</v>
      </c>
      <c r="E92" s="37">
        <f t="shared" si="16"/>
        <v>17.1</v>
      </c>
      <c r="F92" s="34">
        <v>342</v>
      </c>
      <c r="G92" s="38">
        <v>3</v>
      </c>
      <c r="H92" s="39">
        <v>12937.5</v>
      </c>
      <c r="I92" s="35">
        <v>5</v>
      </c>
      <c r="J92" s="35"/>
      <c r="K92" s="53">
        <v>1500</v>
      </c>
      <c r="L92" s="35">
        <v>500</v>
      </c>
      <c r="M92" s="212"/>
      <c r="N92" s="212"/>
      <c r="O92" s="275">
        <f t="shared" si="13"/>
        <v>12938</v>
      </c>
      <c r="P92" s="275">
        <f t="shared" si="14"/>
        <v>-1</v>
      </c>
      <c r="Q92" s="70"/>
      <c r="R92" s="70"/>
      <c r="S92" s="70"/>
      <c r="U92" s="152">
        <v>88</v>
      </c>
      <c r="V92" s="109" t="s">
        <v>322</v>
      </c>
      <c r="W92" s="109" t="s">
        <v>314</v>
      </c>
      <c r="X92" s="110" t="s">
        <v>51</v>
      </c>
      <c r="Y92" s="113" t="s">
        <v>315</v>
      </c>
      <c r="Z92" s="114">
        <v>40.18</v>
      </c>
      <c r="AA92" s="110">
        <v>55</v>
      </c>
      <c r="AB92" s="141">
        <v>2210</v>
      </c>
      <c r="AC92" s="110">
        <v>3</v>
      </c>
      <c r="AD92" s="141">
        <v>83601</v>
      </c>
      <c r="AE92" s="142">
        <v>5</v>
      </c>
      <c r="AF92" s="143" t="s">
        <v>309</v>
      </c>
      <c r="AG92" s="141">
        <v>15000</v>
      </c>
      <c r="AH92" s="144">
        <v>500</v>
      </c>
      <c r="AI92" s="145" t="s">
        <v>26</v>
      </c>
      <c r="AJ92" s="147" t="s">
        <v>120</v>
      </c>
    </row>
    <row r="93" customHeight="1" spans="1:36">
      <c r="A93" s="35">
        <f>MAX(A$1:A92)+1</f>
        <v>89</v>
      </c>
      <c r="B93" s="35" t="s">
        <v>168</v>
      </c>
      <c r="C93" s="35" t="s">
        <v>169</v>
      </c>
      <c r="D93" s="57">
        <v>77.83</v>
      </c>
      <c r="E93" s="37">
        <f t="shared" si="16"/>
        <v>14.4</v>
      </c>
      <c r="F93" s="34">
        <v>1121</v>
      </c>
      <c r="G93" s="56">
        <v>1</v>
      </c>
      <c r="H93" s="39">
        <v>13448.7</v>
      </c>
      <c r="I93" s="35">
        <v>5</v>
      </c>
      <c r="J93" s="35"/>
      <c r="K93" s="53">
        <v>4500</v>
      </c>
      <c r="L93" s="35">
        <v>500</v>
      </c>
      <c r="M93" s="212"/>
      <c r="N93" s="212"/>
      <c r="O93" s="275">
        <f t="shared" si="13"/>
        <v>13449</v>
      </c>
      <c r="P93" s="275">
        <f t="shared" si="14"/>
        <v>0</v>
      </c>
      <c r="Q93" s="70"/>
      <c r="R93" s="70"/>
      <c r="S93" s="70"/>
      <c r="U93" s="152">
        <v>89</v>
      </c>
      <c r="V93" s="108" t="s">
        <v>323</v>
      </c>
      <c r="W93" s="109" t="s">
        <v>324</v>
      </c>
      <c r="X93" s="110" t="s">
        <v>51</v>
      </c>
      <c r="Y93" s="113" t="s">
        <v>315</v>
      </c>
      <c r="Z93" s="114">
        <v>60.46</v>
      </c>
      <c r="AA93" s="110">
        <v>35</v>
      </c>
      <c r="AB93" s="141">
        <v>2116</v>
      </c>
      <c r="AC93" s="110">
        <v>1</v>
      </c>
      <c r="AD93" s="141">
        <v>25393</v>
      </c>
      <c r="AE93" s="142" t="s">
        <v>142</v>
      </c>
      <c r="AF93" s="143" t="s">
        <v>309</v>
      </c>
      <c r="AG93" s="141">
        <v>15000</v>
      </c>
      <c r="AH93" s="144">
        <v>100</v>
      </c>
      <c r="AI93" s="145" t="s">
        <v>26</v>
      </c>
      <c r="AJ93" s="147" t="s">
        <v>120</v>
      </c>
    </row>
    <row r="94" customHeight="1" spans="1:36">
      <c r="A94" s="35">
        <f>MAX(A$1:A93)+1</f>
        <v>90</v>
      </c>
      <c r="B94" s="35" t="s">
        <v>323</v>
      </c>
      <c r="C94" s="35" t="s">
        <v>324</v>
      </c>
      <c r="D94" s="57">
        <v>60.46</v>
      </c>
      <c r="E94" s="37">
        <f t="shared" si="16"/>
        <v>31.49</v>
      </c>
      <c r="F94" s="34">
        <v>1904</v>
      </c>
      <c r="G94" s="56">
        <v>1</v>
      </c>
      <c r="H94" s="39">
        <v>22853.7</v>
      </c>
      <c r="I94" s="35">
        <v>5</v>
      </c>
      <c r="J94" s="35"/>
      <c r="K94" s="53">
        <v>7500</v>
      </c>
      <c r="L94" s="35">
        <v>500</v>
      </c>
      <c r="M94" s="212"/>
      <c r="N94" s="212"/>
      <c r="O94" s="275">
        <f t="shared" si="13"/>
        <v>22847</v>
      </c>
      <c r="P94" s="275">
        <f t="shared" si="14"/>
        <v>7</v>
      </c>
      <c r="Q94" s="70"/>
      <c r="R94" s="70"/>
      <c r="S94" s="70"/>
      <c r="U94" s="152">
        <v>90</v>
      </c>
      <c r="V94" s="108" t="s">
        <v>325</v>
      </c>
      <c r="W94" s="109" t="s">
        <v>326</v>
      </c>
      <c r="X94" s="110" t="s">
        <v>51</v>
      </c>
      <c r="Y94" s="111" t="s">
        <v>327</v>
      </c>
      <c r="Z94" s="112">
        <v>415.29</v>
      </c>
      <c r="AA94" s="110">
        <v>60</v>
      </c>
      <c r="AB94" s="141">
        <v>24917</v>
      </c>
      <c r="AC94" s="110">
        <v>1</v>
      </c>
      <c r="AD94" s="141">
        <v>299009</v>
      </c>
      <c r="AE94" s="142" t="s">
        <v>142</v>
      </c>
      <c r="AF94" s="143" t="s">
        <v>143</v>
      </c>
      <c r="AG94" s="141">
        <v>150000</v>
      </c>
      <c r="AH94" s="144">
        <v>1000</v>
      </c>
      <c r="AI94" s="145" t="s">
        <v>26</v>
      </c>
      <c r="AJ94" s="147" t="s">
        <v>120</v>
      </c>
    </row>
    <row r="95" customHeight="1" spans="1:36">
      <c r="A95" s="35">
        <f>MAX(A$1:A94)+1</f>
        <v>91</v>
      </c>
      <c r="B95" s="35" t="s">
        <v>163</v>
      </c>
      <c r="C95" s="35" t="s">
        <v>164</v>
      </c>
      <c r="D95" s="36">
        <v>243.86</v>
      </c>
      <c r="E95" s="37">
        <f t="shared" si="16"/>
        <v>45</v>
      </c>
      <c r="F95" s="34">
        <v>10974</v>
      </c>
      <c r="G95" s="38">
        <v>3</v>
      </c>
      <c r="H95" s="39">
        <v>415134.9</v>
      </c>
      <c r="I95" s="35">
        <v>5</v>
      </c>
      <c r="J95" s="35"/>
      <c r="K95" s="53">
        <v>40000</v>
      </c>
      <c r="L95" s="35">
        <v>500</v>
      </c>
      <c r="M95" s="212"/>
      <c r="N95" s="212"/>
      <c r="O95" s="275">
        <f t="shared" si="13"/>
        <v>415135</v>
      </c>
      <c r="P95" s="275">
        <f t="shared" si="14"/>
        <v>0</v>
      </c>
      <c r="Q95" s="70"/>
      <c r="R95" s="70"/>
      <c r="S95" s="70"/>
      <c r="U95" s="152">
        <v>91</v>
      </c>
      <c r="V95" s="108" t="s">
        <v>152</v>
      </c>
      <c r="W95" s="109" t="s">
        <v>153</v>
      </c>
      <c r="X95" s="152" t="s">
        <v>51</v>
      </c>
      <c r="Y95" s="152" t="s">
        <v>328</v>
      </c>
      <c r="Z95" s="114">
        <v>295.73</v>
      </c>
      <c r="AA95" s="110">
        <v>12</v>
      </c>
      <c r="AB95" s="141">
        <v>3549</v>
      </c>
      <c r="AC95" s="110">
        <v>3</v>
      </c>
      <c r="AD95" s="141">
        <v>134250</v>
      </c>
      <c r="AE95" s="142">
        <v>5</v>
      </c>
      <c r="AF95" s="143" t="s">
        <v>329</v>
      </c>
      <c r="AG95" s="141">
        <v>20000</v>
      </c>
      <c r="AH95" s="144">
        <v>1000</v>
      </c>
      <c r="AI95" s="145" t="s">
        <v>26</v>
      </c>
      <c r="AJ95" s="147" t="s">
        <v>120</v>
      </c>
    </row>
    <row r="96" customHeight="1" spans="1:36">
      <c r="A96" s="35">
        <f>MAX(A$1:A95)+1</f>
        <v>92</v>
      </c>
      <c r="B96" s="35" t="s">
        <v>174</v>
      </c>
      <c r="C96" s="35" t="s">
        <v>175</v>
      </c>
      <c r="D96" s="36">
        <v>41.08</v>
      </c>
      <c r="E96" s="37">
        <f t="shared" si="16"/>
        <v>42.31</v>
      </c>
      <c r="F96" s="34">
        <v>1738</v>
      </c>
      <c r="G96" s="38">
        <v>3</v>
      </c>
      <c r="H96" s="39">
        <v>65736.9</v>
      </c>
      <c r="I96" s="35">
        <v>5</v>
      </c>
      <c r="J96" s="35"/>
      <c r="K96" s="53">
        <v>7000</v>
      </c>
      <c r="L96" s="35">
        <v>500</v>
      </c>
      <c r="M96" s="212"/>
      <c r="N96" s="212"/>
      <c r="O96" s="275">
        <f t="shared" si="13"/>
        <v>65752</v>
      </c>
      <c r="P96" s="275">
        <f t="shared" si="14"/>
        <v>-15</v>
      </c>
      <c r="Q96" s="70"/>
      <c r="R96" s="70"/>
      <c r="S96" s="70"/>
      <c r="U96" s="152">
        <v>92</v>
      </c>
      <c r="V96" s="109" t="s">
        <v>330</v>
      </c>
      <c r="W96" s="109" t="s">
        <v>331</v>
      </c>
      <c r="X96" s="110" t="s">
        <v>51</v>
      </c>
      <c r="Y96" s="172" t="s">
        <v>58</v>
      </c>
      <c r="Z96" s="114">
        <v>278.42</v>
      </c>
      <c r="AA96" s="110">
        <v>48</v>
      </c>
      <c r="AB96" s="141">
        <v>13364</v>
      </c>
      <c r="AC96" s="110">
        <v>1</v>
      </c>
      <c r="AD96" s="141">
        <v>160370</v>
      </c>
      <c r="AE96" s="142" t="s">
        <v>142</v>
      </c>
      <c r="AF96" s="143" t="s">
        <v>332</v>
      </c>
      <c r="AG96" s="141">
        <v>50000</v>
      </c>
      <c r="AH96" s="144">
        <v>1000</v>
      </c>
      <c r="AI96" s="145" t="s">
        <v>26</v>
      </c>
      <c r="AJ96" s="147" t="s">
        <v>120</v>
      </c>
    </row>
    <row r="97" customHeight="1" spans="1:36">
      <c r="A97" s="35">
        <f>MAX(A$1:A96)+1</f>
        <v>93</v>
      </c>
      <c r="B97" s="35" t="s">
        <v>179</v>
      </c>
      <c r="C97" s="35" t="s">
        <v>180</v>
      </c>
      <c r="D97" s="36">
        <v>41.08</v>
      </c>
      <c r="E97" s="37">
        <f t="shared" si="16"/>
        <v>42.31</v>
      </c>
      <c r="F97" s="34">
        <v>1738</v>
      </c>
      <c r="G97" s="38">
        <v>3</v>
      </c>
      <c r="H97" s="39">
        <v>65736.9</v>
      </c>
      <c r="I97" s="35">
        <v>5</v>
      </c>
      <c r="J97" s="35"/>
      <c r="K97" s="53">
        <v>7000</v>
      </c>
      <c r="L97" s="35">
        <v>500</v>
      </c>
      <c r="M97" s="212"/>
      <c r="N97" s="212"/>
      <c r="O97" s="275">
        <f t="shared" si="13"/>
        <v>65752</v>
      </c>
      <c r="P97" s="275">
        <f t="shared" si="14"/>
        <v>-15</v>
      </c>
      <c r="Q97" s="70"/>
      <c r="R97" s="70"/>
      <c r="S97" s="70"/>
      <c r="U97" s="152">
        <v>93</v>
      </c>
      <c r="V97" s="109" t="s">
        <v>333</v>
      </c>
      <c r="W97" s="109" t="s">
        <v>334</v>
      </c>
      <c r="X97" s="110" t="s">
        <v>51</v>
      </c>
      <c r="Y97" s="111" t="s">
        <v>58</v>
      </c>
      <c r="Z97" s="115">
        <v>68.15</v>
      </c>
      <c r="AA97" s="110">
        <v>20</v>
      </c>
      <c r="AB97" s="141">
        <v>1363</v>
      </c>
      <c r="AC97" s="110">
        <v>3</v>
      </c>
      <c r="AD97" s="141">
        <v>51562</v>
      </c>
      <c r="AE97" s="142">
        <v>5</v>
      </c>
      <c r="AF97" s="143" t="s">
        <v>303</v>
      </c>
      <c r="AG97" s="141">
        <v>10000</v>
      </c>
      <c r="AH97" s="144">
        <v>500</v>
      </c>
      <c r="AI97" s="145" t="s">
        <v>26</v>
      </c>
      <c r="AJ97" s="147" t="s">
        <v>120</v>
      </c>
    </row>
    <row r="98" customHeight="1" spans="1:36">
      <c r="A98" s="35">
        <f>MAX(A$1:A97)+1</f>
        <v>94</v>
      </c>
      <c r="B98" s="35" t="s">
        <v>183</v>
      </c>
      <c r="C98" s="35" t="s">
        <v>184</v>
      </c>
      <c r="D98" s="36">
        <v>17.92</v>
      </c>
      <c r="E98" s="37">
        <f t="shared" si="16"/>
        <v>42.3</v>
      </c>
      <c r="F98" s="34">
        <v>758</v>
      </c>
      <c r="G98" s="38">
        <v>3</v>
      </c>
      <c r="H98" s="39">
        <v>28675.8</v>
      </c>
      <c r="I98" s="35">
        <v>5</v>
      </c>
      <c r="J98" s="35"/>
      <c r="K98" s="53">
        <v>3000</v>
      </c>
      <c r="L98" s="35">
        <v>500</v>
      </c>
      <c r="M98" s="212"/>
      <c r="N98" s="212"/>
      <c r="O98" s="275">
        <f t="shared" si="13"/>
        <v>28676</v>
      </c>
      <c r="P98" s="275">
        <f t="shared" si="14"/>
        <v>0</v>
      </c>
      <c r="Q98" s="70"/>
      <c r="R98" s="70"/>
      <c r="S98" s="70"/>
      <c r="U98" s="152">
        <v>94</v>
      </c>
      <c r="V98" s="109" t="s">
        <v>335</v>
      </c>
      <c r="W98" s="109" t="s">
        <v>334</v>
      </c>
      <c r="X98" s="110" t="s">
        <v>51</v>
      </c>
      <c r="Y98" s="111" t="s">
        <v>58</v>
      </c>
      <c r="Z98" s="115">
        <v>68.15</v>
      </c>
      <c r="AA98" s="110">
        <v>20</v>
      </c>
      <c r="AB98" s="141">
        <v>1363</v>
      </c>
      <c r="AC98" s="110">
        <v>3</v>
      </c>
      <c r="AD98" s="141">
        <v>51562</v>
      </c>
      <c r="AE98" s="142">
        <v>5</v>
      </c>
      <c r="AF98" s="143" t="s">
        <v>303</v>
      </c>
      <c r="AG98" s="141">
        <v>10000</v>
      </c>
      <c r="AH98" s="144">
        <v>500</v>
      </c>
      <c r="AI98" s="145" t="s">
        <v>26</v>
      </c>
      <c r="AJ98" s="147" t="s">
        <v>120</v>
      </c>
    </row>
    <row r="99" customHeight="1" spans="1:36">
      <c r="A99" s="35">
        <f>MAX(A$1:A98)+1</f>
        <v>95</v>
      </c>
      <c r="B99" s="35" t="s">
        <v>187</v>
      </c>
      <c r="C99" s="35" t="s">
        <v>188</v>
      </c>
      <c r="D99" s="36">
        <v>48.55</v>
      </c>
      <c r="E99" s="37">
        <f t="shared" si="16"/>
        <v>42.31</v>
      </c>
      <c r="F99" s="34">
        <v>2054</v>
      </c>
      <c r="G99" s="38">
        <v>3</v>
      </c>
      <c r="H99" s="39">
        <v>77689.8</v>
      </c>
      <c r="I99" s="35">
        <v>5</v>
      </c>
      <c r="J99" s="35"/>
      <c r="K99" s="53">
        <v>8000</v>
      </c>
      <c r="L99" s="35">
        <v>500</v>
      </c>
      <c r="M99" s="212"/>
      <c r="N99" s="212"/>
      <c r="O99" s="275">
        <f t="shared" si="13"/>
        <v>77709</v>
      </c>
      <c r="P99" s="275">
        <f t="shared" si="14"/>
        <v>-19</v>
      </c>
      <c r="Q99" s="70"/>
      <c r="R99" s="70"/>
      <c r="S99" s="70"/>
      <c r="U99" s="152">
        <v>95</v>
      </c>
      <c r="V99" s="109" t="s">
        <v>336</v>
      </c>
      <c r="W99" s="109" t="s">
        <v>334</v>
      </c>
      <c r="X99" s="110" t="s">
        <v>51</v>
      </c>
      <c r="Y99" s="111" t="s">
        <v>58</v>
      </c>
      <c r="Z99" s="115">
        <v>68.15</v>
      </c>
      <c r="AA99" s="110">
        <v>20</v>
      </c>
      <c r="AB99" s="141">
        <v>1363</v>
      </c>
      <c r="AC99" s="110">
        <v>3</v>
      </c>
      <c r="AD99" s="141">
        <v>51562</v>
      </c>
      <c r="AE99" s="142">
        <v>5</v>
      </c>
      <c r="AF99" s="143" t="s">
        <v>303</v>
      </c>
      <c r="AG99" s="141">
        <v>10000</v>
      </c>
      <c r="AH99" s="144">
        <v>500</v>
      </c>
      <c r="AI99" s="145" t="s">
        <v>26</v>
      </c>
      <c r="AJ99" s="147" t="s">
        <v>120</v>
      </c>
    </row>
    <row r="100" customHeight="1" spans="1:36">
      <c r="A100" s="35">
        <f>MAX(A$1:A99)+1</f>
        <v>96</v>
      </c>
      <c r="B100" s="35" t="s">
        <v>191</v>
      </c>
      <c r="C100" s="35" t="s">
        <v>192</v>
      </c>
      <c r="D100" s="36">
        <v>52.29</v>
      </c>
      <c r="E100" s="37">
        <f t="shared" si="16"/>
        <v>42.3</v>
      </c>
      <c r="F100" s="34">
        <v>2212</v>
      </c>
      <c r="G100" s="38">
        <v>3</v>
      </c>
      <c r="H100" s="39">
        <v>83674.8</v>
      </c>
      <c r="I100" s="35">
        <v>5</v>
      </c>
      <c r="J100" s="35"/>
      <c r="K100" s="53">
        <v>9000</v>
      </c>
      <c r="L100" s="35">
        <v>500</v>
      </c>
      <c r="M100" s="212"/>
      <c r="N100" s="212"/>
      <c r="O100" s="275">
        <f t="shared" si="13"/>
        <v>83675</v>
      </c>
      <c r="P100" s="275">
        <f t="shared" si="14"/>
        <v>0</v>
      </c>
      <c r="Q100" s="70"/>
      <c r="R100" s="70"/>
      <c r="S100" s="70"/>
      <c r="U100" s="152">
        <v>96</v>
      </c>
      <c r="V100" s="109" t="s">
        <v>337</v>
      </c>
      <c r="W100" s="109" t="s">
        <v>334</v>
      </c>
      <c r="X100" s="110" t="s">
        <v>51</v>
      </c>
      <c r="Y100" s="111" t="s">
        <v>58</v>
      </c>
      <c r="Z100" s="115">
        <v>68.15</v>
      </c>
      <c r="AA100" s="110">
        <v>20</v>
      </c>
      <c r="AB100" s="141">
        <v>1363</v>
      </c>
      <c r="AC100" s="110">
        <v>3</v>
      </c>
      <c r="AD100" s="141">
        <v>51562</v>
      </c>
      <c r="AE100" s="142">
        <v>5</v>
      </c>
      <c r="AF100" s="143" t="s">
        <v>303</v>
      </c>
      <c r="AG100" s="141">
        <v>10000</v>
      </c>
      <c r="AH100" s="144">
        <v>500</v>
      </c>
      <c r="AI100" s="145" t="s">
        <v>26</v>
      </c>
      <c r="AJ100" s="147" t="s">
        <v>120</v>
      </c>
    </row>
    <row r="101" customHeight="1" spans="1:36">
      <c r="A101" s="35">
        <f>MAX(A$1:A100)+1</f>
        <v>97</v>
      </c>
      <c r="B101" s="35" t="s">
        <v>266</v>
      </c>
      <c r="C101" s="35" t="s">
        <v>267</v>
      </c>
      <c r="D101" s="36">
        <v>31.65</v>
      </c>
      <c r="E101" s="37">
        <f t="shared" si="16"/>
        <v>42.31</v>
      </c>
      <c r="F101" s="34">
        <v>1339</v>
      </c>
      <c r="G101" s="38">
        <v>3</v>
      </c>
      <c r="H101" s="39">
        <v>50646.6</v>
      </c>
      <c r="I101" s="35">
        <v>5</v>
      </c>
      <c r="J101" s="35"/>
      <c r="K101" s="53">
        <v>10000</v>
      </c>
      <c r="L101" s="35">
        <v>500</v>
      </c>
      <c r="M101" s="212"/>
      <c r="N101" s="212"/>
      <c r="O101" s="275">
        <f t="shared" si="13"/>
        <v>50659</v>
      </c>
      <c r="P101" s="275">
        <f t="shared" si="14"/>
        <v>-12</v>
      </c>
      <c r="Q101" s="70"/>
      <c r="R101" s="70"/>
      <c r="S101" s="70"/>
      <c r="U101" s="152">
        <v>97</v>
      </c>
      <c r="V101" s="109" t="s">
        <v>338</v>
      </c>
      <c r="W101" s="109" t="s">
        <v>155</v>
      </c>
      <c r="X101" s="152" t="s">
        <v>51</v>
      </c>
      <c r="Y101" s="111" t="s">
        <v>339</v>
      </c>
      <c r="Z101" s="114">
        <v>6</v>
      </c>
      <c r="AA101" s="110">
        <v>59</v>
      </c>
      <c r="AB101" s="141">
        <v>354</v>
      </c>
      <c r="AC101" s="110">
        <v>3</v>
      </c>
      <c r="AD101" s="141">
        <v>13392</v>
      </c>
      <c r="AE101" s="142">
        <v>5</v>
      </c>
      <c r="AF101" s="143" t="s">
        <v>309</v>
      </c>
      <c r="AG101" s="141">
        <v>2000</v>
      </c>
      <c r="AH101" s="144">
        <v>100</v>
      </c>
      <c r="AI101" s="145" t="s">
        <v>26</v>
      </c>
      <c r="AJ101" s="147" t="s">
        <v>120</v>
      </c>
    </row>
    <row r="102" customHeight="1" spans="1:36">
      <c r="A102" s="35">
        <f>MAX(A$1:A101)+1</f>
        <v>98</v>
      </c>
      <c r="B102" s="35" t="s">
        <v>270</v>
      </c>
      <c r="C102" s="35" t="s">
        <v>271</v>
      </c>
      <c r="D102" s="36">
        <v>45.45</v>
      </c>
      <c r="E102" s="37">
        <f t="shared" si="16"/>
        <v>42.29</v>
      </c>
      <c r="F102" s="34">
        <v>1922</v>
      </c>
      <c r="G102" s="38">
        <v>3</v>
      </c>
      <c r="H102" s="39">
        <v>72729.9</v>
      </c>
      <c r="I102" s="35">
        <v>5</v>
      </c>
      <c r="J102" s="35"/>
      <c r="K102" s="53">
        <v>10000</v>
      </c>
      <c r="L102" s="35">
        <v>500</v>
      </c>
      <c r="M102" s="212"/>
      <c r="N102" s="212"/>
      <c r="O102" s="275">
        <f t="shared" si="13"/>
        <v>72712</v>
      </c>
      <c r="P102" s="275">
        <f t="shared" si="14"/>
        <v>18</v>
      </c>
      <c r="Q102" s="70"/>
      <c r="R102" s="70"/>
      <c r="S102" s="70"/>
      <c r="U102" s="152">
        <v>98</v>
      </c>
      <c r="V102" s="108" t="s">
        <v>156</v>
      </c>
      <c r="W102" s="109" t="s">
        <v>155</v>
      </c>
      <c r="X102" s="152" t="s">
        <v>51</v>
      </c>
      <c r="Y102" s="111" t="s">
        <v>339</v>
      </c>
      <c r="Z102" s="114">
        <v>109</v>
      </c>
      <c r="AA102" s="110">
        <v>59</v>
      </c>
      <c r="AB102" s="141">
        <v>6431</v>
      </c>
      <c r="AC102" s="110">
        <v>3</v>
      </c>
      <c r="AD102" s="141">
        <v>243285</v>
      </c>
      <c r="AE102" s="142">
        <v>5</v>
      </c>
      <c r="AF102" s="143" t="s">
        <v>309</v>
      </c>
      <c r="AG102" s="141">
        <v>50000</v>
      </c>
      <c r="AH102" s="144">
        <v>1000</v>
      </c>
      <c r="AI102" s="145" t="s">
        <v>26</v>
      </c>
      <c r="AJ102" s="147" t="s">
        <v>120</v>
      </c>
    </row>
    <row r="103" customHeight="1" spans="1:36">
      <c r="A103" s="35">
        <f>MAX(A$1:A102)+1</f>
        <v>99</v>
      </c>
      <c r="B103" s="35" t="s">
        <v>274</v>
      </c>
      <c r="C103" s="35" t="s">
        <v>275</v>
      </c>
      <c r="D103" s="36">
        <v>45.45</v>
      </c>
      <c r="E103" s="37">
        <f t="shared" si="16"/>
        <v>42.29</v>
      </c>
      <c r="F103" s="34">
        <v>1922</v>
      </c>
      <c r="G103" s="38">
        <v>3</v>
      </c>
      <c r="H103" s="39">
        <v>72729.9</v>
      </c>
      <c r="I103" s="35">
        <v>5</v>
      </c>
      <c r="J103" s="35"/>
      <c r="K103" s="53">
        <v>10000</v>
      </c>
      <c r="L103" s="35">
        <v>500</v>
      </c>
      <c r="M103" s="212"/>
      <c r="N103" s="212"/>
      <c r="O103" s="275">
        <f t="shared" si="13"/>
        <v>72712</v>
      </c>
      <c r="P103" s="275">
        <f t="shared" si="14"/>
        <v>18</v>
      </c>
      <c r="Q103" s="70"/>
      <c r="R103" s="70"/>
      <c r="S103" s="70"/>
      <c r="U103" s="152">
        <v>99</v>
      </c>
      <c r="V103" s="108" t="s">
        <v>154</v>
      </c>
      <c r="W103" s="109" t="s">
        <v>155</v>
      </c>
      <c r="X103" s="152" t="s">
        <v>51</v>
      </c>
      <c r="Y103" s="111" t="s">
        <v>339</v>
      </c>
      <c r="Z103" s="114">
        <v>160</v>
      </c>
      <c r="AA103" s="110">
        <v>59</v>
      </c>
      <c r="AB103" s="141">
        <v>9440</v>
      </c>
      <c r="AC103" s="110">
        <v>3</v>
      </c>
      <c r="AD103" s="141">
        <v>357115</v>
      </c>
      <c r="AE103" s="142">
        <v>5</v>
      </c>
      <c r="AF103" s="143" t="s">
        <v>309</v>
      </c>
      <c r="AG103" s="141">
        <v>60000</v>
      </c>
      <c r="AH103" s="144">
        <v>1000</v>
      </c>
      <c r="AI103" s="145" t="s">
        <v>26</v>
      </c>
      <c r="AJ103" s="147" t="s">
        <v>120</v>
      </c>
    </row>
    <row r="104" customHeight="1" spans="1:36">
      <c r="A104" s="35">
        <f>MAX(A$1:A103)+1</f>
        <v>100</v>
      </c>
      <c r="B104" s="35" t="s">
        <v>282</v>
      </c>
      <c r="C104" s="35" t="s">
        <v>283</v>
      </c>
      <c r="D104" s="36">
        <v>34.68</v>
      </c>
      <c r="E104" s="37">
        <f t="shared" si="16"/>
        <v>42.3</v>
      </c>
      <c r="F104" s="34">
        <v>1467</v>
      </c>
      <c r="G104" s="38">
        <v>3</v>
      </c>
      <c r="H104" s="39">
        <v>55494.9</v>
      </c>
      <c r="I104" s="35">
        <v>5</v>
      </c>
      <c r="J104" s="35"/>
      <c r="K104" s="53">
        <v>10000</v>
      </c>
      <c r="L104" s="35">
        <v>500</v>
      </c>
      <c r="M104" s="212"/>
      <c r="N104" s="212"/>
      <c r="O104" s="275">
        <f t="shared" si="13"/>
        <v>55495</v>
      </c>
      <c r="P104" s="275">
        <f t="shared" si="14"/>
        <v>0</v>
      </c>
      <c r="Q104" s="70"/>
      <c r="R104" s="70"/>
      <c r="S104" s="70"/>
      <c r="U104" s="152">
        <v>100</v>
      </c>
      <c r="V104" s="108" t="s">
        <v>157</v>
      </c>
      <c r="W104" s="109" t="s">
        <v>155</v>
      </c>
      <c r="X104" s="152" t="s">
        <v>51</v>
      </c>
      <c r="Y104" s="111" t="s">
        <v>339</v>
      </c>
      <c r="Z104" s="114">
        <v>160</v>
      </c>
      <c r="AA104" s="110">
        <v>59</v>
      </c>
      <c r="AB104" s="141">
        <v>9440</v>
      </c>
      <c r="AC104" s="110">
        <v>3</v>
      </c>
      <c r="AD104" s="141">
        <v>357115</v>
      </c>
      <c r="AE104" s="142">
        <v>5</v>
      </c>
      <c r="AF104" s="143" t="s">
        <v>309</v>
      </c>
      <c r="AG104" s="141">
        <v>60000</v>
      </c>
      <c r="AH104" s="144">
        <v>1000</v>
      </c>
      <c r="AI104" s="145" t="s">
        <v>26</v>
      </c>
      <c r="AJ104" s="147" t="s">
        <v>120</v>
      </c>
    </row>
    <row r="105" customHeight="1" spans="1:36">
      <c r="A105" s="35">
        <f>MAX(A$1:A104)+1</f>
        <v>101</v>
      </c>
      <c r="B105" s="35" t="s">
        <v>286</v>
      </c>
      <c r="C105" s="35" t="s">
        <v>287</v>
      </c>
      <c r="D105" s="36">
        <v>32.64</v>
      </c>
      <c r="E105" s="37">
        <f t="shared" si="16"/>
        <v>42.31</v>
      </c>
      <c r="F105" s="34">
        <v>1381</v>
      </c>
      <c r="G105" s="38">
        <v>3</v>
      </c>
      <c r="H105" s="39">
        <v>52230.6</v>
      </c>
      <c r="I105" s="35">
        <v>5</v>
      </c>
      <c r="J105" s="35"/>
      <c r="K105" s="53">
        <v>10000</v>
      </c>
      <c r="L105" s="35">
        <v>500</v>
      </c>
      <c r="M105" s="212"/>
      <c r="N105" s="212"/>
      <c r="O105" s="275">
        <f t="shared" si="13"/>
        <v>52243</v>
      </c>
      <c r="P105" s="275">
        <f t="shared" si="14"/>
        <v>-12</v>
      </c>
      <c r="Q105" s="70"/>
      <c r="R105" s="70"/>
      <c r="S105" s="70"/>
      <c r="U105" s="152">
        <v>101</v>
      </c>
      <c r="V105" s="108" t="s">
        <v>162</v>
      </c>
      <c r="W105" s="109" t="s">
        <v>155</v>
      </c>
      <c r="X105" s="152" t="s">
        <v>51</v>
      </c>
      <c r="Y105" s="111" t="s">
        <v>339</v>
      </c>
      <c r="Z105" s="114">
        <v>135.44</v>
      </c>
      <c r="AA105" s="110">
        <v>59</v>
      </c>
      <c r="AB105" s="141">
        <v>7991</v>
      </c>
      <c r="AC105" s="110">
        <v>3</v>
      </c>
      <c r="AD105" s="141">
        <v>302298</v>
      </c>
      <c r="AE105" s="142">
        <v>5</v>
      </c>
      <c r="AF105" s="143" t="s">
        <v>309</v>
      </c>
      <c r="AG105" s="141">
        <v>50000</v>
      </c>
      <c r="AH105" s="144">
        <v>1000</v>
      </c>
      <c r="AI105" s="145" t="s">
        <v>26</v>
      </c>
      <c r="AJ105" s="147" t="s">
        <v>120</v>
      </c>
    </row>
    <row r="106" customHeight="1" spans="1:36">
      <c r="A106" s="35">
        <f>MAX(A$1:A105)+1</f>
        <v>102</v>
      </c>
      <c r="B106" s="35" t="s">
        <v>290</v>
      </c>
      <c r="C106" s="35" t="s">
        <v>291</v>
      </c>
      <c r="D106" s="36">
        <v>31.08</v>
      </c>
      <c r="E106" s="37">
        <f t="shared" si="16"/>
        <v>42.31</v>
      </c>
      <c r="F106" s="34">
        <v>1315</v>
      </c>
      <c r="G106" s="38">
        <v>3</v>
      </c>
      <c r="H106" s="39">
        <v>49734.9</v>
      </c>
      <c r="I106" s="35">
        <v>5</v>
      </c>
      <c r="J106" s="35"/>
      <c r="K106" s="53">
        <v>10000</v>
      </c>
      <c r="L106" s="35">
        <v>500</v>
      </c>
      <c r="M106" s="212"/>
      <c r="N106" s="212"/>
      <c r="O106" s="275">
        <f t="shared" si="13"/>
        <v>49746</v>
      </c>
      <c r="P106" s="275">
        <f t="shared" si="14"/>
        <v>-11</v>
      </c>
      <c r="Q106" s="70"/>
      <c r="R106" s="70"/>
      <c r="S106" s="70"/>
      <c r="U106" s="152">
        <v>102</v>
      </c>
      <c r="V106" s="109" t="s">
        <v>340</v>
      </c>
      <c r="W106" s="109" t="s">
        <v>341</v>
      </c>
      <c r="X106" s="110" t="s">
        <v>51</v>
      </c>
      <c r="Y106" s="113" t="s">
        <v>52</v>
      </c>
      <c r="Z106" s="114">
        <v>74.88</v>
      </c>
      <c r="AA106" s="110">
        <v>40</v>
      </c>
      <c r="AB106" s="141">
        <v>2995</v>
      </c>
      <c r="AC106" s="110">
        <v>3</v>
      </c>
      <c r="AD106" s="141">
        <v>113308</v>
      </c>
      <c r="AE106" s="142">
        <v>5</v>
      </c>
      <c r="AF106" s="143" t="s">
        <v>309</v>
      </c>
      <c r="AG106" s="141">
        <v>20000</v>
      </c>
      <c r="AH106" s="144">
        <v>1000</v>
      </c>
      <c r="AI106" s="145" t="s">
        <v>26</v>
      </c>
      <c r="AJ106" s="147" t="s">
        <v>106</v>
      </c>
    </row>
    <row r="107" customHeight="1" spans="1:36">
      <c r="A107" s="35">
        <f>MAX(A$1:A106)+1</f>
        <v>103</v>
      </c>
      <c r="B107" s="35" t="s">
        <v>294</v>
      </c>
      <c r="C107" s="35" t="s">
        <v>295</v>
      </c>
      <c r="D107" s="40">
        <v>45.6</v>
      </c>
      <c r="E107" s="37">
        <f t="shared" si="16"/>
        <v>42.3</v>
      </c>
      <c r="F107" s="34">
        <v>1929</v>
      </c>
      <c r="G107" s="38">
        <v>3</v>
      </c>
      <c r="H107" s="39">
        <v>72969.3</v>
      </c>
      <c r="I107" s="35">
        <v>5</v>
      </c>
      <c r="J107" s="35"/>
      <c r="K107" s="53">
        <v>10000</v>
      </c>
      <c r="L107" s="35">
        <v>500</v>
      </c>
      <c r="M107" s="212"/>
      <c r="N107" s="212"/>
      <c r="O107" s="275">
        <f t="shared" si="13"/>
        <v>72970</v>
      </c>
      <c r="P107" s="275">
        <f t="shared" si="14"/>
        <v>-1</v>
      </c>
      <c r="Q107" s="70"/>
      <c r="R107" s="70"/>
      <c r="S107" s="70"/>
      <c r="U107" s="152">
        <v>103</v>
      </c>
      <c r="V107" s="109" t="s">
        <v>342</v>
      </c>
      <c r="W107" s="109" t="s">
        <v>341</v>
      </c>
      <c r="X107" s="110" t="s">
        <v>51</v>
      </c>
      <c r="Y107" s="113" t="s">
        <v>52</v>
      </c>
      <c r="Z107" s="114">
        <v>51.68</v>
      </c>
      <c r="AA107" s="110">
        <v>40</v>
      </c>
      <c r="AB107" s="141">
        <v>2067</v>
      </c>
      <c r="AC107" s="110">
        <v>3</v>
      </c>
      <c r="AD107" s="141">
        <v>78202</v>
      </c>
      <c r="AE107" s="142">
        <v>5</v>
      </c>
      <c r="AF107" s="143" t="s">
        <v>309</v>
      </c>
      <c r="AG107" s="141">
        <v>15000</v>
      </c>
      <c r="AH107" s="144">
        <v>500</v>
      </c>
      <c r="AI107" s="145" t="s">
        <v>26</v>
      </c>
      <c r="AJ107" s="147" t="s">
        <v>106</v>
      </c>
    </row>
    <row r="108" customHeight="1" spans="1:36">
      <c r="A108" s="35">
        <f>MAX(A$1:A107)+1</f>
        <v>104</v>
      </c>
      <c r="B108" s="35" t="s">
        <v>343</v>
      </c>
      <c r="C108" s="35" t="s">
        <v>344</v>
      </c>
      <c r="D108" s="36">
        <v>249.55</v>
      </c>
      <c r="E108" s="37">
        <f t="shared" si="16"/>
        <v>9</v>
      </c>
      <c r="F108" s="34">
        <v>2246</v>
      </c>
      <c r="G108" s="38">
        <v>1</v>
      </c>
      <c r="H108" s="39">
        <v>26951.4</v>
      </c>
      <c r="I108" s="35">
        <v>5</v>
      </c>
      <c r="J108" s="35"/>
      <c r="K108" s="53">
        <v>10000</v>
      </c>
      <c r="L108" s="35">
        <v>500</v>
      </c>
      <c r="M108" s="212"/>
      <c r="N108" s="212"/>
      <c r="O108" s="275">
        <f t="shared" ref="O108:O111" si="17">D108*E108*((1-(1+0.05)^(G108))/(1-(1+0.05)))*12</f>
        <v>26951</v>
      </c>
      <c r="P108" s="275">
        <f t="shared" si="14"/>
        <v>0</v>
      </c>
      <c r="Q108" s="70"/>
      <c r="R108" s="70"/>
      <c r="S108" s="70"/>
      <c r="U108" s="152">
        <v>104</v>
      </c>
      <c r="V108" s="109" t="s">
        <v>345</v>
      </c>
      <c r="W108" s="109" t="s">
        <v>341</v>
      </c>
      <c r="X108" s="110" t="s">
        <v>51</v>
      </c>
      <c r="Y108" s="113" t="s">
        <v>52</v>
      </c>
      <c r="Z108" s="114">
        <v>45.6</v>
      </c>
      <c r="AA108" s="110">
        <v>40</v>
      </c>
      <c r="AB108" s="141">
        <v>1824</v>
      </c>
      <c r="AC108" s="110">
        <v>3</v>
      </c>
      <c r="AD108" s="141">
        <v>69002</v>
      </c>
      <c r="AE108" s="142">
        <v>5</v>
      </c>
      <c r="AF108" s="143" t="s">
        <v>309</v>
      </c>
      <c r="AG108" s="141">
        <v>10000</v>
      </c>
      <c r="AH108" s="144">
        <v>500</v>
      </c>
      <c r="AI108" s="145" t="s">
        <v>26</v>
      </c>
      <c r="AJ108" s="147" t="s">
        <v>106</v>
      </c>
    </row>
    <row r="109" customHeight="1" spans="1:36">
      <c r="A109" s="35">
        <f>MAX(A$1:A108)+1</f>
        <v>105</v>
      </c>
      <c r="B109" s="35" t="s">
        <v>346</v>
      </c>
      <c r="C109" s="35" t="s">
        <v>347</v>
      </c>
      <c r="D109" s="39">
        <v>14</v>
      </c>
      <c r="E109" s="37">
        <f t="shared" si="16"/>
        <v>100.79</v>
      </c>
      <c r="F109" s="34">
        <v>1411</v>
      </c>
      <c r="G109" s="38">
        <v>3</v>
      </c>
      <c r="H109" s="39">
        <v>53385.3</v>
      </c>
      <c r="I109" s="35">
        <v>5</v>
      </c>
      <c r="J109" s="35"/>
      <c r="K109" s="53">
        <v>6000</v>
      </c>
      <c r="L109" s="35">
        <v>500</v>
      </c>
      <c r="M109" s="212"/>
      <c r="N109" s="212"/>
      <c r="O109" s="275">
        <f t="shared" si="17"/>
        <v>53380</v>
      </c>
      <c r="P109" s="275">
        <f t="shared" si="14"/>
        <v>5</v>
      </c>
      <c r="Q109" s="70"/>
      <c r="R109" s="70"/>
      <c r="S109" s="70"/>
      <c r="U109" s="152">
        <v>105</v>
      </c>
      <c r="V109" s="109" t="s">
        <v>348</v>
      </c>
      <c r="W109" s="109" t="s">
        <v>341</v>
      </c>
      <c r="X109" s="110" t="s">
        <v>51</v>
      </c>
      <c r="Y109" s="113" t="s">
        <v>52</v>
      </c>
      <c r="Z109" s="114">
        <v>41.06</v>
      </c>
      <c r="AA109" s="110">
        <v>40</v>
      </c>
      <c r="AB109" s="141">
        <v>1642</v>
      </c>
      <c r="AC109" s="110">
        <v>3</v>
      </c>
      <c r="AD109" s="141">
        <v>62132</v>
      </c>
      <c r="AE109" s="142">
        <v>5</v>
      </c>
      <c r="AF109" s="143" t="s">
        <v>309</v>
      </c>
      <c r="AG109" s="141">
        <v>10000</v>
      </c>
      <c r="AH109" s="144">
        <v>500</v>
      </c>
      <c r="AI109" s="145" t="s">
        <v>26</v>
      </c>
      <c r="AJ109" s="147" t="s">
        <v>106</v>
      </c>
    </row>
    <row r="110" customHeight="1" spans="1:36">
      <c r="A110" s="35">
        <f>MAX(A$1:A109)+1</f>
        <v>106</v>
      </c>
      <c r="B110" s="35" t="s">
        <v>325</v>
      </c>
      <c r="C110" s="35" t="s">
        <v>326</v>
      </c>
      <c r="D110" s="58">
        <v>415.29</v>
      </c>
      <c r="E110" s="35">
        <v>60</v>
      </c>
      <c r="F110" s="59">
        <v>24917</v>
      </c>
      <c r="G110" s="35">
        <v>1</v>
      </c>
      <c r="H110" s="58">
        <v>299009</v>
      </c>
      <c r="I110" s="35">
        <v>5</v>
      </c>
      <c r="J110" s="35" t="s">
        <v>142</v>
      </c>
      <c r="K110" s="58">
        <v>60000</v>
      </c>
      <c r="L110" s="35">
        <v>2000</v>
      </c>
      <c r="M110" s="35">
        <v>1000</v>
      </c>
      <c r="N110" s="35"/>
      <c r="O110" s="275">
        <f t="shared" si="17"/>
        <v>299009</v>
      </c>
      <c r="P110" s="275">
        <f t="shared" si="14"/>
        <v>0</v>
      </c>
      <c r="Q110" s="290"/>
      <c r="R110" s="290"/>
      <c r="S110" s="290"/>
      <c r="U110" s="152">
        <v>106</v>
      </c>
      <c r="V110" s="109" t="s">
        <v>349</v>
      </c>
      <c r="W110" s="109" t="s">
        <v>341</v>
      </c>
      <c r="X110" s="110" t="s">
        <v>51</v>
      </c>
      <c r="Y110" s="113" t="s">
        <v>52</v>
      </c>
      <c r="Z110" s="114">
        <v>41.06</v>
      </c>
      <c r="AA110" s="110">
        <v>40</v>
      </c>
      <c r="AB110" s="141">
        <v>1642</v>
      </c>
      <c r="AC110" s="110">
        <v>3</v>
      </c>
      <c r="AD110" s="141">
        <v>62132</v>
      </c>
      <c r="AE110" s="142">
        <v>5</v>
      </c>
      <c r="AF110" s="143" t="s">
        <v>309</v>
      </c>
      <c r="AG110" s="141">
        <v>10000</v>
      </c>
      <c r="AH110" s="144">
        <v>500</v>
      </c>
      <c r="AI110" s="145" t="s">
        <v>26</v>
      </c>
      <c r="AJ110" s="147" t="s">
        <v>106</v>
      </c>
    </row>
    <row r="111" customHeight="1" spans="1:36">
      <c r="A111" s="35">
        <f>MAX(A$1:A110)+1</f>
        <v>107</v>
      </c>
      <c r="B111" s="35" t="s">
        <v>350</v>
      </c>
      <c r="C111" s="35" t="s">
        <v>190</v>
      </c>
      <c r="D111" s="58">
        <v>11.21</v>
      </c>
      <c r="E111" s="35">
        <v>101</v>
      </c>
      <c r="F111" s="59">
        <v>1132</v>
      </c>
      <c r="G111" s="35">
        <v>3</v>
      </c>
      <c r="H111" s="58">
        <v>42832</v>
      </c>
      <c r="I111" s="35">
        <v>5</v>
      </c>
      <c r="J111" s="35"/>
      <c r="K111" s="58">
        <v>8000</v>
      </c>
      <c r="L111" s="35">
        <v>500</v>
      </c>
      <c r="M111" s="35"/>
      <c r="N111" s="35"/>
      <c r="O111" s="275">
        <f t="shared" si="17"/>
        <v>42832</v>
      </c>
      <c r="P111" s="275">
        <f t="shared" si="14"/>
        <v>0</v>
      </c>
      <c r="Q111" s="290"/>
      <c r="R111" s="290"/>
      <c r="S111" s="290"/>
      <c r="U111" s="152">
        <v>107</v>
      </c>
      <c r="V111" s="109" t="s">
        <v>351</v>
      </c>
      <c r="W111" s="109" t="s">
        <v>341</v>
      </c>
      <c r="X111" s="110" t="s">
        <v>51</v>
      </c>
      <c r="Y111" s="113" t="s">
        <v>52</v>
      </c>
      <c r="Z111" s="114">
        <v>41.06</v>
      </c>
      <c r="AA111" s="110">
        <v>40</v>
      </c>
      <c r="AB111" s="141">
        <v>1642</v>
      </c>
      <c r="AC111" s="110">
        <v>3</v>
      </c>
      <c r="AD111" s="141">
        <v>62132</v>
      </c>
      <c r="AE111" s="142">
        <v>5</v>
      </c>
      <c r="AF111" s="143" t="s">
        <v>309</v>
      </c>
      <c r="AG111" s="141">
        <v>10000</v>
      </c>
      <c r="AH111" s="144">
        <v>500</v>
      </c>
      <c r="AI111" s="145" t="s">
        <v>26</v>
      </c>
      <c r="AJ111" s="147" t="s">
        <v>106</v>
      </c>
    </row>
    <row r="112" customHeight="1" spans="21:36">
      <c r="U112" s="152">
        <v>108</v>
      </c>
      <c r="V112" s="109" t="s">
        <v>352</v>
      </c>
      <c r="W112" s="109" t="s">
        <v>341</v>
      </c>
      <c r="X112" s="110" t="s">
        <v>51</v>
      </c>
      <c r="Y112" s="113" t="s">
        <v>52</v>
      </c>
      <c r="Z112" s="114">
        <v>16</v>
      </c>
      <c r="AA112" s="110">
        <v>40</v>
      </c>
      <c r="AB112" s="141">
        <v>640</v>
      </c>
      <c r="AC112" s="110">
        <v>3</v>
      </c>
      <c r="AD112" s="141">
        <v>24211</v>
      </c>
      <c r="AE112" s="142">
        <v>5</v>
      </c>
      <c r="AF112" s="143" t="s">
        <v>309</v>
      </c>
      <c r="AG112" s="141">
        <v>5000</v>
      </c>
      <c r="AH112" s="144">
        <v>100</v>
      </c>
      <c r="AI112" s="145" t="s">
        <v>26</v>
      </c>
      <c r="AJ112" s="147" t="s">
        <v>106</v>
      </c>
    </row>
    <row r="113" customHeight="1" spans="1:36">
      <c r="A113" s="283"/>
      <c r="B113" s="284"/>
      <c r="C113" s="284"/>
      <c r="D113" s="285"/>
      <c r="E113" s="286"/>
      <c r="F113" s="287"/>
      <c r="G113" s="288"/>
      <c r="H113" s="289"/>
      <c r="I113" s="288"/>
      <c r="J113" s="288"/>
      <c r="K113" s="288"/>
      <c r="L113" s="288"/>
      <c r="M113" s="268"/>
      <c r="N113" s="268"/>
      <c r="O113" s="268"/>
      <c r="P113" s="268"/>
      <c r="Q113" s="268"/>
      <c r="R113" s="268"/>
      <c r="S113" s="268"/>
      <c r="U113" s="152">
        <v>109</v>
      </c>
      <c r="V113" s="109" t="s">
        <v>353</v>
      </c>
      <c r="W113" s="109" t="s">
        <v>341</v>
      </c>
      <c r="X113" s="110" t="s">
        <v>51</v>
      </c>
      <c r="Y113" s="113" t="s">
        <v>52</v>
      </c>
      <c r="Z113" s="114">
        <v>24</v>
      </c>
      <c r="AA113" s="110">
        <v>40</v>
      </c>
      <c r="AB113" s="141">
        <v>960</v>
      </c>
      <c r="AC113" s="110">
        <v>3</v>
      </c>
      <c r="AD113" s="141">
        <v>36317</v>
      </c>
      <c r="AE113" s="142">
        <v>5</v>
      </c>
      <c r="AF113" s="143" t="s">
        <v>309</v>
      </c>
      <c r="AG113" s="141">
        <v>6000</v>
      </c>
      <c r="AH113" s="144">
        <v>100</v>
      </c>
      <c r="AI113" s="145" t="s">
        <v>26</v>
      </c>
      <c r="AJ113" s="147" t="s">
        <v>106</v>
      </c>
    </row>
    <row r="114" customHeight="1" spans="1:36">
      <c r="A114" s="283"/>
      <c r="B114" s="284"/>
      <c r="C114" s="284"/>
      <c r="D114" s="285"/>
      <c r="E114" s="286"/>
      <c r="F114" s="287"/>
      <c r="G114" s="288"/>
      <c r="H114" s="289"/>
      <c r="I114" s="288"/>
      <c r="J114" s="288"/>
      <c r="K114" s="288"/>
      <c r="L114" s="288"/>
      <c r="M114" s="268"/>
      <c r="N114" s="268"/>
      <c r="O114" s="268"/>
      <c r="P114" s="268"/>
      <c r="Q114" s="268"/>
      <c r="R114" s="268"/>
      <c r="S114" s="268"/>
      <c r="U114" s="152">
        <v>110</v>
      </c>
      <c r="V114" s="109" t="s">
        <v>354</v>
      </c>
      <c r="W114" s="109" t="s">
        <v>341</v>
      </c>
      <c r="X114" s="110" t="s">
        <v>51</v>
      </c>
      <c r="Y114" s="113" t="s">
        <v>52</v>
      </c>
      <c r="Z114" s="114">
        <v>18.42</v>
      </c>
      <c r="AA114" s="110">
        <v>40</v>
      </c>
      <c r="AB114" s="141">
        <v>737</v>
      </c>
      <c r="AC114" s="110">
        <v>3</v>
      </c>
      <c r="AD114" s="141">
        <v>27873</v>
      </c>
      <c r="AE114" s="142">
        <v>5</v>
      </c>
      <c r="AF114" s="143" t="s">
        <v>309</v>
      </c>
      <c r="AG114" s="141">
        <v>5000</v>
      </c>
      <c r="AH114" s="144">
        <v>100</v>
      </c>
      <c r="AI114" s="145" t="s">
        <v>26</v>
      </c>
      <c r="AJ114" s="147" t="s">
        <v>106</v>
      </c>
    </row>
    <row r="115" ht="69" customHeight="1" spans="1:36">
      <c r="A115" s="5" t="s">
        <v>2</v>
      </c>
      <c r="B115" s="6" t="s">
        <v>3</v>
      </c>
      <c r="C115" s="6" t="s">
        <v>4</v>
      </c>
      <c r="D115" s="7" t="s">
        <v>5</v>
      </c>
      <c r="E115" s="8" t="s">
        <v>6</v>
      </c>
      <c r="F115" s="9" t="s">
        <v>7</v>
      </c>
      <c r="G115" s="10" t="s">
        <v>8</v>
      </c>
      <c r="H115" s="11" t="s">
        <v>9</v>
      </c>
      <c r="I115" s="10" t="s">
        <v>10</v>
      </c>
      <c r="J115" s="10" t="s">
        <v>11</v>
      </c>
      <c r="K115" s="10" t="s">
        <v>12</v>
      </c>
      <c r="L115" s="10" t="s">
        <v>13</v>
      </c>
      <c r="M115" s="208" t="s">
        <v>14</v>
      </c>
      <c r="N115" s="208" t="s">
        <v>15</v>
      </c>
      <c r="O115" s="268"/>
      <c r="P115" s="268"/>
      <c r="Q115" s="268"/>
      <c r="R115" s="268"/>
      <c r="S115" s="268"/>
      <c r="U115" s="152">
        <v>111</v>
      </c>
      <c r="V115" s="109" t="s">
        <v>355</v>
      </c>
      <c r="W115" s="109" t="s">
        <v>356</v>
      </c>
      <c r="X115" s="110" t="s">
        <v>51</v>
      </c>
      <c r="Y115" s="113" t="s">
        <v>176</v>
      </c>
      <c r="Z115" s="112">
        <v>47.77</v>
      </c>
      <c r="AA115" s="110">
        <v>20</v>
      </c>
      <c r="AB115" s="141">
        <v>955</v>
      </c>
      <c r="AC115" s="110">
        <v>3</v>
      </c>
      <c r="AD115" s="141">
        <v>36143</v>
      </c>
      <c r="AE115" s="142">
        <v>5</v>
      </c>
      <c r="AF115" s="143" t="s">
        <v>357</v>
      </c>
      <c r="AG115" s="141">
        <v>6000</v>
      </c>
      <c r="AH115" s="144">
        <v>100</v>
      </c>
      <c r="AI115" s="145" t="s">
        <v>26</v>
      </c>
      <c r="AJ115" s="147" t="s">
        <v>106</v>
      </c>
    </row>
    <row r="116" customHeight="1" spans="1:36">
      <c r="A116" s="35">
        <v>1</v>
      </c>
      <c r="B116" s="35" t="s">
        <v>219</v>
      </c>
      <c r="C116" s="35" t="s">
        <v>220</v>
      </c>
      <c r="D116" s="40">
        <v>15.4</v>
      </c>
      <c r="E116" s="177">
        <v>40</v>
      </c>
      <c r="F116" s="34">
        <f>D116*E116</f>
        <v>616</v>
      </c>
      <c r="G116" s="38">
        <v>3</v>
      </c>
      <c r="H116" s="39">
        <v>20972.7</v>
      </c>
      <c r="I116" s="35">
        <v>5</v>
      </c>
      <c r="J116" s="35"/>
      <c r="K116" s="53">
        <v>2000</v>
      </c>
      <c r="L116" s="35">
        <v>500</v>
      </c>
      <c r="M116" s="212"/>
      <c r="N116" s="212"/>
      <c r="O116" s="275">
        <f t="shared" ref="O116" si="18">D116*E116*((1-(1+0.05)^(G116))/(1-(1+0.05)))*12</f>
        <v>23303</v>
      </c>
      <c r="P116" s="275">
        <f t="shared" ref="P116" si="19">H116-O116</f>
        <v>-2330</v>
      </c>
      <c r="Q116" s="70"/>
      <c r="R116" s="70"/>
      <c r="S116" s="70"/>
      <c r="U116" s="152">
        <v>112</v>
      </c>
      <c r="V116" s="109" t="s">
        <v>358</v>
      </c>
      <c r="W116" s="109" t="s">
        <v>359</v>
      </c>
      <c r="X116" s="110" t="s">
        <v>51</v>
      </c>
      <c r="Y116" s="113" t="s">
        <v>176</v>
      </c>
      <c r="Z116" s="112">
        <v>56.01</v>
      </c>
      <c r="AA116" s="110">
        <v>20</v>
      </c>
      <c r="AB116" s="141">
        <v>1120</v>
      </c>
      <c r="AC116" s="110">
        <v>3</v>
      </c>
      <c r="AD116" s="141">
        <v>42377</v>
      </c>
      <c r="AE116" s="142">
        <v>5</v>
      </c>
      <c r="AF116" s="143" t="s">
        <v>357</v>
      </c>
      <c r="AG116" s="141">
        <v>7000</v>
      </c>
      <c r="AH116" s="144">
        <v>100</v>
      </c>
      <c r="AI116" s="145" t="s">
        <v>26</v>
      </c>
      <c r="AJ116" s="147" t="s">
        <v>106</v>
      </c>
    </row>
    <row r="117" ht="37.5" customHeight="1" spans="1:36">
      <c r="A117" s="35">
        <v>2</v>
      </c>
      <c r="B117" s="35" t="s">
        <v>223</v>
      </c>
      <c r="C117" s="35" t="s">
        <v>224</v>
      </c>
      <c r="D117" s="40">
        <v>15.4</v>
      </c>
      <c r="E117" s="177">
        <v>40</v>
      </c>
      <c r="F117" s="34">
        <f t="shared" ref="F117:F127" si="20">D117*E117</f>
        <v>616</v>
      </c>
      <c r="G117" s="38">
        <v>3</v>
      </c>
      <c r="H117" s="39">
        <v>23303</v>
      </c>
      <c r="I117" s="35">
        <v>5</v>
      </c>
      <c r="J117" s="35"/>
      <c r="K117" s="53">
        <v>2000</v>
      </c>
      <c r="L117" s="35">
        <v>500</v>
      </c>
      <c r="M117" s="212"/>
      <c r="N117" s="212"/>
      <c r="O117" s="275"/>
      <c r="P117" s="275"/>
      <c r="Q117" s="70"/>
      <c r="R117" s="70"/>
      <c r="S117" s="70"/>
      <c r="U117" s="152">
        <v>113</v>
      </c>
      <c r="V117" s="109" t="s">
        <v>360</v>
      </c>
      <c r="W117" s="109" t="s">
        <v>361</v>
      </c>
      <c r="X117" s="110" t="s">
        <v>51</v>
      </c>
      <c r="Y117" s="113" t="s">
        <v>176</v>
      </c>
      <c r="Z117" s="112">
        <v>40.08</v>
      </c>
      <c r="AA117" s="110">
        <v>20</v>
      </c>
      <c r="AB117" s="141">
        <v>802</v>
      </c>
      <c r="AC117" s="110">
        <v>3</v>
      </c>
      <c r="AD117" s="141">
        <v>30325</v>
      </c>
      <c r="AE117" s="142">
        <v>5</v>
      </c>
      <c r="AF117" s="143" t="s">
        <v>357</v>
      </c>
      <c r="AG117" s="141">
        <v>5000</v>
      </c>
      <c r="AH117" s="144">
        <v>100</v>
      </c>
      <c r="AI117" s="145" t="s">
        <v>26</v>
      </c>
      <c r="AJ117" s="147" t="s">
        <v>106</v>
      </c>
    </row>
    <row r="118" customHeight="1" spans="1:36">
      <c r="A118" s="35">
        <v>3</v>
      </c>
      <c r="B118" s="35" t="s">
        <v>227</v>
      </c>
      <c r="C118" s="35" t="s">
        <v>228</v>
      </c>
      <c r="D118" s="40">
        <v>15.4</v>
      </c>
      <c r="E118" s="177">
        <v>40</v>
      </c>
      <c r="F118" s="34">
        <f t="shared" si="20"/>
        <v>616</v>
      </c>
      <c r="G118" s="38">
        <v>3</v>
      </c>
      <c r="H118" s="39">
        <v>23303</v>
      </c>
      <c r="I118" s="35">
        <v>5</v>
      </c>
      <c r="J118" s="35"/>
      <c r="K118" s="53">
        <v>2000</v>
      </c>
      <c r="L118" s="35">
        <v>500</v>
      </c>
      <c r="M118" s="212"/>
      <c r="N118" s="212"/>
      <c r="O118" s="275"/>
      <c r="P118" s="275"/>
      <c r="Q118" s="70"/>
      <c r="R118" s="70"/>
      <c r="S118" s="70"/>
      <c r="U118" s="152">
        <v>114</v>
      </c>
      <c r="V118" s="108" t="s">
        <v>362</v>
      </c>
      <c r="W118" s="109" t="s">
        <v>363</v>
      </c>
      <c r="X118" s="110" t="s">
        <v>51</v>
      </c>
      <c r="Y118" s="113" t="s">
        <v>176</v>
      </c>
      <c r="Z118" s="112">
        <v>40.08</v>
      </c>
      <c r="AA118" s="110">
        <v>20</v>
      </c>
      <c r="AB118" s="141">
        <v>802</v>
      </c>
      <c r="AC118" s="110">
        <v>3</v>
      </c>
      <c r="AD118" s="141">
        <v>30325</v>
      </c>
      <c r="AE118" s="142">
        <v>5</v>
      </c>
      <c r="AF118" s="143" t="s">
        <v>357</v>
      </c>
      <c r="AG118" s="141">
        <v>5000</v>
      </c>
      <c r="AH118" s="144">
        <v>100</v>
      </c>
      <c r="AI118" s="145" t="s">
        <v>26</v>
      </c>
      <c r="AJ118" s="147" t="s">
        <v>106</v>
      </c>
    </row>
    <row r="119" customHeight="1" spans="1:36">
      <c r="A119" s="35">
        <v>4</v>
      </c>
      <c r="B119" s="35" t="s">
        <v>230</v>
      </c>
      <c r="C119" s="35" t="s">
        <v>231</v>
      </c>
      <c r="D119" s="40">
        <v>15.4</v>
      </c>
      <c r="E119" s="177">
        <v>40</v>
      </c>
      <c r="F119" s="34">
        <f t="shared" si="20"/>
        <v>616</v>
      </c>
      <c r="G119" s="38">
        <v>3</v>
      </c>
      <c r="H119" s="39">
        <v>23303</v>
      </c>
      <c r="I119" s="35">
        <v>5</v>
      </c>
      <c r="J119" s="35"/>
      <c r="K119" s="53">
        <v>2000</v>
      </c>
      <c r="L119" s="35">
        <v>500</v>
      </c>
      <c r="M119" s="212"/>
      <c r="N119" s="212"/>
      <c r="O119" s="275"/>
      <c r="P119" s="275"/>
      <c r="Q119" s="70"/>
      <c r="R119" s="70"/>
      <c r="S119" s="70"/>
      <c r="U119" s="152">
        <v>115</v>
      </c>
      <c r="V119" s="108" t="s">
        <v>364</v>
      </c>
      <c r="W119" s="109" t="s">
        <v>365</v>
      </c>
      <c r="X119" s="110" t="s">
        <v>51</v>
      </c>
      <c r="Y119" s="113" t="s">
        <v>176</v>
      </c>
      <c r="Z119" s="112">
        <v>56.01</v>
      </c>
      <c r="AA119" s="110">
        <v>20</v>
      </c>
      <c r="AB119" s="141">
        <v>1120</v>
      </c>
      <c r="AC119" s="110">
        <v>3</v>
      </c>
      <c r="AD119" s="141">
        <v>42377</v>
      </c>
      <c r="AE119" s="142">
        <v>5</v>
      </c>
      <c r="AF119" s="143" t="s">
        <v>357</v>
      </c>
      <c r="AG119" s="141">
        <v>7000</v>
      </c>
      <c r="AH119" s="144">
        <v>100</v>
      </c>
      <c r="AI119" s="145" t="s">
        <v>26</v>
      </c>
      <c r="AJ119" s="147" t="s">
        <v>106</v>
      </c>
    </row>
    <row r="120" customHeight="1" spans="1:36">
      <c r="A120" s="35">
        <v>5</v>
      </c>
      <c r="B120" s="35" t="s">
        <v>234</v>
      </c>
      <c r="C120" s="35" t="s">
        <v>235</v>
      </c>
      <c r="D120" s="40">
        <v>15.4</v>
      </c>
      <c r="E120" s="177">
        <v>40</v>
      </c>
      <c r="F120" s="34">
        <f t="shared" si="20"/>
        <v>616</v>
      </c>
      <c r="G120" s="38">
        <v>3</v>
      </c>
      <c r="H120" s="39">
        <v>23303</v>
      </c>
      <c r="I120" s="35">
        <v>5</v>
      </c>
      <c r="J120" s="35"/>
      <c r="K120" s="53">
        <v>2000</v>
      </c>
      <c r="L120" s="35">
        <v>500</v>
      </c>
      <c r="M120" s="212"/>
      <c r="N120" s="212"/>
      <c r="O120" s="275"/>
      <c r="P120" s="275"/>
      <c r="Q120" s="70"/>
      <c r="R120" s="70"/>
      <c r="S120" s="70"/>
      <c r="U120" s="152">
        <v>116</v>
      </c>
      <c r="V120" s="108" t="s">
        <v>366</v>
      </c>
      <c r="W120" s="109" t="s">
        <v>367</v>
      </c>
      <c r="X120" s="110" t="s">
        <v>51</v>
      </c>
      <c r="Y120" s="113" t="s">
        <v>176</v>
      </c>
      <c r="Z120" s="112">
        <v>52.4</v>
      </c>
      <c r="AA120" s="110">
        <v>20</v>
      </c>
      <c r="AB120" s="141">
        <v>1048</v>
      </c>
      <c r="AC120" s="110">
        <v>3</v>
      </c>
      <c r="AD120" s="141">
        <v>39646</v>
      </c>
      <c r="AE120" s="142">
        <v>5</v>
      </c>
      <c r="AF120" s="143" t="s">
        <v>357</v>
      </c>
      <c r="AG120" s="141">
        <v>6000</v>
      </c>
      <c r="AH120" s="144">
        <v>100</v>
      </c>
      <c r="AI120" s="145" t="s">
        <v>26</v>
      </c>
      <c r="AJ120" s="147" t="s">
        <v>106</v>
      </c>
    </row>
    <row r="121" customHeight="1" spans="1:36">
      <c r="A121" s="35">
        <v>6</v>
      </c>
      <c r="B121" s="35" t="s">
        <v>238</v>
      </c>
      <c r="C121" s="35" t="s">
        <v>239</v>
      </c>
      <c r="D121" s="40">
        <v>15.4</v>
      </c>
      <c r="E121" s="177">
        <v>40</v>
      </c>
      <c r="F121" s="34">
        <f t="shared" si="20"/>
        <v>616</v>
      </c>
      <c r="G121" s="38">
        <v>3</v>
      </c>
      <c r="H121" s="39">
        <v>23303</v>
      </c>
      <c r="I121" s="35">
        <v>5</v>
      </c>
      <c r="J121" s="35"/>
      <c r="K121" s="53">
        <v>2000</v>
      </c>
      <c r="L121" s="35">
        <v>500</v>
      </c>
      <c r="M121" s="212"/>
      <c r="N121" s="212"/>
      <c r="O121" s="275"/>
      <c r="P121" s="275"/>
      <c r="Q121" s="70"/>
      <c r="R121" s="70"/>
      <c r="S121" s="70"/>
      <c r="U121" s="152">
        <v>117</v>
      </c>
      <c r="V121" s="108" t="s">
        <v>368</v>
      </c>
      <c r="W121" s="109" t="s">
        <v>369</v>
      </c>
      <c r="X121" s="110" t="s">
        <v>51</v>
      </c>
      <c r="Y121" s="113" t="s">
        <v>176</v>
      </c>
      <c r="Z121" s="112">
        <v>52.4</v>
      </c>
      <c r="AA121" s="110">
        <v>20</v>
      </c>
      <c r="AB121" s="141">
        <v>1048</v>
      </c>
      <c r="AC121" s="110">
        <v>3</v>
      </c>
      <c r="AD121" s="141">
        <v>39646</v>
      </c>
      <c r="AE121" s="142">
        <v>5</v>
      </c>
      <c r="AF121" s="143" t="s">
        <v>357</v>
      </c>
      <c r="AG121" s="141">
        <v>6000</v>
      </c>
      <c r="AH121" s="144">
        <v>100</v>
      </c>
      <c r="AI121" s="145" t="s">
        <v>26</v>
      </c>
      <c r="AJ121" s="147" t="s">
        <v>106</v>
      </c>
    </row>
    <row r="122" customHeight="1" spans="1:36">
      <c r="A122" s="35">
        <v>7</v>
      </c>
      <c r="B122" s="35" t="s">
        <v>241</v>
      </c>
      <c r="C122" s="35" t="s">
        <v>242</v>
      </c>
      <c r="D122" s="36">
        <v>19.45</v>
      </c>
      <c r="E122" s="177">
        <v>40</v>
      </c>
      <c r="F122" s="34">
        <f>E122*D122</f>
        <v>778</v>
      </c>
      <c r="G122" s="38">
        <v>3</v>
      </c>
      <c r="H122" s="39">
        <v>29432</v>
      </c>
      <c r="I122" s="35">
        <v>5</v>
      </c>
      <c r="J122" s="35"/>
      <c r="K122" s="53">
        <v>3000</v>
      </c>
      <c r="L122" s="35">
        <v>500</v>
      </c>
      <c r="M122" s="212"/>
      <c r="N122" s="212"/>
      <c r="O122" s="275"/>
      <c r="P122" s="275"/>
      <c r="Q122" s="70"/>
      <c r="R122" s="70"/>
      <c r="S122" s="70"/>
      <c r="U122" s="152">
        <v>118</v>
      </c>
      <c r="V122" s="108" t="s">
        <v>370</v>
      </c>
      <c r="W122" s="109" t="s">
        <v>371</v>
      </c>
      <c r="X122" s="110" t="s">
        <v>51</v>
      </c>
      <c r="Y122" s="113" t="s">
        <v>176</v>
      </c>
      <c r="Z122" s="112">
        <v>56.01</v>
      </c>
      <c r="AA122" s="110">
        <v>20</v>
      </c>
      <c r="AB122" s="141">
        <v>1120</v>
      </c>
      <c r="AC122" s="110">
        <v>3</v>
      </c>
      <c r="AD122" s="141">
        <v>42377</v>
      </c>
      <c r="AE122" s="142">
        <v>5</v>
      </c>
      <c r="AF122" s="143" t="s">
        <v>357</v>
      </c>
      <c r="AG122" s="141">
        <v>7000</v>
      </c>
      <c r="AH122" s="144">
        <v>100</v>
      </c>
      <c r="AI122" s="145" t="s">
        <v>26</v>
      </c>
      <c r="AJ122" s="147" t="s">
        <v>106</v>
      </c>
    </row>
    <row r="123" customHeight="1" spans="1:36">
      <c r="A123" s="35">
        <v>8</v>
      </c>
      <c r="B123" s="35" t="s">
        <v>246</v>
      </c>
      <c r="C123" s="35" t="s">
        <v>247</v>
      </c>
      <c r="D123" s="36">
        <v>19.45</v>
      </c>
      <c r="E123" s="177">
        <v>40</v>
      </c>
      <c r="F123" s="34">
        <f t="shared" ref="F123:F125" si="21">E123*D123</f>
        <v>778</v>
      </c>
      <c r="G123" s="38">
        <v>3</v>
      </c>
      <c r="H123" s="39">
        <v>29432</v>
      </c>
      <c r="I123" s="35">
        <v>5</v>
      </c>
      <c r="J123" s="35"/>
      <c r="K123" s="53">
        <v>3000</v>
      </c>
      <c r="L123" s="35">
        <v>500</v>
      </c>
      <c r="M123" s="212"/>
      <c r="N123" s="212"/>
      <c r="O123" s="275"/>
      <c r="P123" s="275"/>
      <c r="Q123" s="70"/>
      <c r="R123" s="70"/>
      <c r="S123" s="70"/>
      <c r="U123" s="152">
        <v>119</v>
      </c>
      <c r="V123" s="109" t="s">
        <v>372</v>
      </c>
      <c r="W123" s="109" t="s">
        <v>373</v>
      </c>
      <c r="X123" s="110" t="s">
        <v>51</v>
      </c>
      <c r="Y123" s="113" t="s">
        <v>176</v>
      </c>
      <c r="Z123" s="112">
        <v>40.08</v>
      </c>
      <c r="AA123" s="110">
        <v>20</v>
      </c>
      <c r="AB123" s="141">
        <v>802</v>
      </c>
      <c r="AC123" s="110">
        <v>3</v>
      </c>
      <c r="AD123" s="141">
        <v>30325</v>
      </c>
      <c r="AE123" s="142">
        <v>5</v>
      </c>
      <c r="AF123" s="143" t="s">
        <v>357</v>
      </c>
      <c r="AG123" s="141">
        <v>5000</v>
      </c>
      <c r="AH123" s="144">
        <v>100</v>
      </c>
      <c r="AI123" s="145" t="s">
        <v>26</v>
      </c>
      <c r="AJ123" s="147" t="s">
        <v>120</v>
      </c>
    </row>
    <row r="124" customHeight="1" spans="1:36">
      <c r="A124" s="35">
        <v>9</v>
      </c>
      <c r="B124" s="35" t="s">
        <v>250</v>
      </c>
      <c r="C124" s="35" t="s">
        <v>374</v>
      </c>
      <c r="D124" s="36">
        <v>17.02</v>
      </c>
      <c r="E124" s="177">
        <v>40</v>
      </c>
      <c r="F124" s="34">
        <f t="shared" si="21"/>
        <v>681</v>
      </c>
      <c r="G124" s="38">
        <v>3</v>
      </c>
      <c r="H124" s="39">
        <v>25755</v>
      </c>
      <c r="I124" s="35">
        <v>5</v>
      </c>
      <c r="J124" s="35"/>
      <c r="K124" s="53">
        <v>2500</v>
      </c>
      <c r="L124" s="35">
        <v>500</v>
      </c>
      <c r="M124" s="212"/>
      <c r="N124" s="212"/>
      <c r="O124" s="275"/>
      <c r="P124" s="275"/>
      <c r="Q124" s="70"/>
      <c r="R124" s="70"/>
      <c r="S124" s="70"/>
      <c r="U124" s="152">
        <v>120</v>
      </c>
      <c r="V124" s="108" t="s">
        <v>375</v>
      </c>
      <c r="W124" s="109" t="s">
        <v>376</v>
      </c>
      <c r="X124" s="110" t="s">
        <v>51</v>
      </c>
      <c r="Y124" s="113" t="s">
        <v>176</v>
      </c>
      <c r="Z124" s="112">
        <v>47.77</v>
      </c>
      <c r="AA124" s="110">
        <v>20</v>
      </c>
      <c r="AB124" s="141">
        <v>955</v>
      </c>
      <c r="AC124" s="110">
        <v>3</v>
      </c>
      <c r="AD124" s="141">
        <v>36143</v>
      </c>
      <c r="AE124" s="142">
        <v>5</v>
      </c>
      <c r="AF124" s="143" t="s">
        <v>357</v>
      </c>
      <c r="AG124" s="141">
        <v>6000</v>
      </c>
      <c r="AH124" s="144">
        <v>100</v>
      </c>
      <c r="AI124" s="145" t="s">
        <v>26</v>
      </c>
      <c r="AJ124" s="147" t="s">
        <v>120</v>
      </c>
    </row>
    <row r="125" customHeight="1" spans="1:36">
      <c r="A125" s="35">
        <v>10</v>
      </c>
      <c r="B125" s="35" t="s">
        <v>254</v>
      </c>
      <c r="C125" s="35" t="s">
        <v>377</v>
      </c>
      <c r="D125" s="36">
        <v>21.88</v>
      </c>
      <c r="E125" s="177">
        <v>40</v>
      </c>
      <c r="F125" s="34">
        <f t="shared" si="21"/>
        <v>875</v>
      </c>
      <c r="G125" s="38">
        <v>3</v>
      </c>
      <c r="H125" s="39">
        <v>33109</v>
      </c>
      <c r="I125" s="35">
        <v>5</v>
      </c>
      <c r="J125" s="35"/>
      <c r="K125" s="53">
        <v>3500</v>
      </c>
      <c r="L125" s="35">
        <v>500</v>
      </c>
      <c r="M125" s="212"/>
      <c r="N125" s="212"/>
      <c r="O125" s="275"/>
      <c r="P125" s="275"/>
      <c r="Q125" s="70"/>
      <c r="R125" s="70"/>
      <c r="S125" s="70"/>
      <c r="U125" s="152">
        <v>121</v>
      </c>
      <c r="V125" s="108" t="s">
        <v>378</v>
      </c>
      <c r="W125" s="109" t="s">
        <v>379</v>
      </c>
      <c r="X125" s="110" t="s">
        <v>51</v>
      </c>
      <c r="Y125" s="113" t="s">
        <v>176</v>
      </c>
      <c r="Z125" s="114">
        <v>76.47</v>
      </c>
      <c r="AA125" s="110">
        <v>20</v>
      </c>
      <c r="AB125" s="141">
        <v>1529</v>
      </c>
      <c r="AC125" s="110">
        <v>3</v>
      </c>
      <c r="AD125" s="141">
        <v>57857</v>
      </c>
      <c r="AE125" s="142">
        <v>5</v>
      </c>
      <c r="AF125" s="143" t="s">
        <v>357</v>
      </c>
      <c r="AG125" s="141">
        <v>10000</v>
      </c>
      <c r="AH125" s="144">
        <v>500</v>
      </c>
      <c r="AI125" s="145" t="s">
        <v>26</v>
      </c>
      <c r="AJ125" s="147" t="s">
        <v>120</v>
      </c>
    </row>
    <row r="126" customHeight="1" spans="1:36">
      <c r="A126" s="35">
        <v>11</v>
      </c>
      <c r="B126" s="35" t="s">
        <v>380</v>
      </c>
      <c r="C126" s="35" t="s">
        <v>381</v>
      </c>
      <c r="D126" s="36">
        <v>57.56</v>
      </c>
      <c r="E126" s="177">
        <v>20</v>
      </c>
      <c r="F126" s="34">
        <f t="shared" si="20"/>
        <v>1151</v>
      </c>
      <c r="G126" s="38">
        <v>3</v>
      </c>
      <c r="H126" s="39">
        <v>43550</v>
      </c>
      <c r="I126" s="35">
        <v>5</v>
      </c>
      <c r="J126" s="35"/>
      <c r="K126" s="53">
        <v>4000</v>
      </c>
      <c r="L126" s="35">
        <v>500</v>
      </c>
      <c r="M126" s="212"/>
      <c r="N126" s="212"/>
      <c r="O126" s="275"/>
      <c r="P126" s="275"/>
      <c r="Q126" s="70"/>
      <c r="R126" s="70"/>
      <c r="S126" s="70"/>
      <c r="U126" s="152">
        <v>122</v>
      </c>
      <c r="V126" s="108" t="s">
        <v>382</v>
      </c>
      <c r="W126" s="109" t="s">
        <v>383</v>
      </c>
      <c r="X126" s="110" t="s">
        <v>51</v>
      </c>
      <c r="Y126" s="113" t="s">
        <v>176</v>
      </c>
      <c r="Z126" s="114">
        <v>50.49</v>
      </c>
      <c r="AA126" s="110">
        <v>20</v>
      </c>
      <c r="AB126" s="141">
        <v>1010</v>
      </c>
      <c r="AC126" s="110">
        <v>3</v>
      </c>
      <c r="AD126" s="141">
        <v>38201</v>
      </c>
      <c r="AE126" s="142">
        <v>5</v>
      </c>
      <c r="AF126" s="143" t="s">
        <v>357</v>
      </c>
      <c r="AG126" s="141">
        <v>6000</v>
      </c>
      <c r="AH126" s="144">
        <v>100</v>
      </c>
      <c r="AI126" s="145" t="s">
        <v>26</v>
      </c>
      <c r="AJ126" s="147" t="s">
        <v>120</v>
      </c>
    </row>
    <row r="127" customHeight="1" spans="1:36">
      <c r="A127" s="35">
        <v>12</v>
      </c>
      <c r="B127" s="35" t="s">
        <v>384</v>
      </c>
      <c r="C127" s="35" t="s">
        <v>385</v>
      </c>
      <c r="D127" s="36">
        <v>42.47</v>
      </c>
      <c r="E127" s="177">
        <v>20</v>
      </c>
      <c r="F127" s="34">
        <f t="shared" si="20"/>
        <v>849</v>
      </c>
      <c r="G127" s="38">
        <v>3</v>
      </c>
      <c r="H127" s="39">
        <v>32133</v>
      </c>
      <c r="I127" s="35">
        <v>5</v>
      </c>
      <c r="J127" s="35"/>
      <c r="K127" s="53">
        <v>3000</v>
      </c>
      <c r="L127" s="35">
        <v>500</v>
      </c>
      <c r="M127" s="212"/>
      <c r="N127" s="212"/>
      <c r="O127" s="275"/>
      <c r="P127" s="275"/>
      <c r="Q127" s="70"/>
      <c r="R127" s="70"/>
      <c r="S127" s="70"/>
      <c r="U127" s="152">
        <v>123</v>
      </c>
      <c r="V127" s="108" t="s">
        <v>386</v>
      </c>
      <c r="W127" s="109" t="s">
        <v>387</v>
      </c>
      <c r="X127" s="110" t="s">
        <v>51</v>
      </c>
      <c r="Y127" s="113" t="s">
        <v>176</v>
      </c>
      <c r="Z127" s="114">
        <v>42.57</v>
      </c>
      <c r="AA127" s="110">
        <v>20</v>
      </c>
      <c r="AB127" s="141">
        <v>851</v>
      </c>
      <c r="AC127" s="110">
        <v>3</v>
      </c>
      <c r="AD127" s="141">
        <v>32208</v>
      </c>
      <c r="AE127" s="142">
        <v>5</v>
      </c>
      <c r="AF127" s="143" t="s">
        <v>357</v>
      </c>
      <c r="AG127" s="141">
        <v>5000</v>
      </c>
      <c r="AH127" s="144">
        <v>100</v>
      </c>
      <c r="AI127" s="145" t="s">
        <v>26</v>
      </c>
      <c r="AJ127" s="147" t="s">
        <v>120</v>
      </c>
    </row>
    <row r="128" customHeight="1" spans="1:36">
      <c r="A128" s="35">
        <v>13</v>
      </c>
      <c r="B128" s="35" t="s">
        <v>364</v>
      </c>
      <c r="C128" s="35" t="s">
        <v>365</v>
      </c>
      <c r="D128" s="36">
        <v>56.01</v>
      </c>
      <c r="E128" s="177">
        <v>20</v>
      </c>
      <c r="F128" s="61">
        <f t="shared" ref="F128:F143" si="22">D128*E128</f>
        <v>1120</v>
      </c>
      <c r="G128" s="38">
        <v>3</v>
      </c>
      <c r="H128" s="39">
        <v>42377</v>
      </c>
      <c r="I128" s="35">
        <v>5</v>
      </c>
      <c r="J128" s="35"/>
      <c r="K128" s="141">
        <v>7000</v>
      </c>
      <c r="L128" s="35">
        <v>500</v>
      </c>
      <c r="M128" s="212"/>
      <c r="N128" s="212"/>
      <c r="O128" s="213"/>
      <c r="P128" s="213"/>
      <c r="Q128" s="70"/>
      <c r="R128" s="70"/>
      <c r="S128" s="70"/>
      <c r="U128" s="152">
        <v>124</v>
      </c>
      <c r="V128" s="109" t="s">
        <v>388</v>
      </c>
      <c r="W128" s="109" t="s">
        <v>389</v>
      </c>
      <c r="X128" s="110" t="s">
        <v>51</v>
      </c>
      <c r="Y128" s="113" t="s">
        <v>176</v>
      </c>
      <c r="Z128" s="114">
        <v>57.7</v>
      </c>
      <c r="AA128" s="110">
        <v>20</v>
      </c>
      <c r="AB128" s="141">
        <v>1154</v>
      </c>
      <c r="AC128" s="110">
        <v>3</v>
      </c>
      <c r="AD128" s="141">
        <v>43656</v>
      </c>
      <c r="AE128" s="142">
        <v>5</v>
      </c>
      <c r="AF128" s="143" t="s">
        <v>357</v>
      </c>
      <c r="AG128" s="141">
        <v>7000</v>
      </c>
      <c r="AH128" s="144">
        <v>100</v>
      </c>
      <c r="AI128" s="145" t="s">
        <v>26</v>
      </c>
      <c r="AJ128" s="147" t="s">
        <v>120</v>
      </c>
    </row>
    <row r="129" customHeight="1" spans="1:36">
      <c r="A129" s="35">
        <v>14</v>
      </c>
      <c r="B129" s="35" t="s">
        <v>362</v>
      </c>
      <c r="C129" s="35" t="s">
        <v>390</v>
      </c>
      <c r="D129" s="36">
        <v>40.08</v>
      </c>
      <c r="E129" s="177">
        <v>20</v>
      </c>
      <c r="F129" s="61">
        <f t="shared" si="22"/>
        <v>802</v>
      </c>
      <c r="G129" s="38">
        <v>3</v>
      </c>
      <c r="H129" s="39">
        <v>30325</v>
      </c>
      <c r="I129" s="35">
        <v>5</v>
      </c>
      <c r="J129" s="35"/>
      <c r="K129" s="141">
        <v>5000</v>
      </c>
      <c r="L129" s="35">
        <v>500</v>
      </c>
      <c r="M129" s="212"/>
      <c r="N129" s="212"/>
      <c r="O129" s="213"/>
      <c r="P129" s="213"/>
      <c r="Q129" s="70"/>
      <c r="R129" s="70"/>
      <c r="S129" s="70"/>
      <c r="U129" s="152">
        <v>125</v>
      </c>
      <c r="V129" s="109" t="s">
        <v>391</v>
      </c>
      <c r="W129" s="109" t="s">
        <v>392</v>
      </c>
      <c r="X129" s="110" t="s">
        <v>51</v>
      </c>
      <c r="Y129" s="113" t="s">
        <v>176</v>
      </c>
      <c r="Z129" s="114">
        <v>42.23</v>
      </c>
      <c r="AA129" s="110">
        <v>20</v>
      </c>
      <c r="AB129" s="141">
        <v>845</v>
      </c>
      <c r="AC129" s="110">
        <v>3</v>
      </c>
      <c r="AD129" s="141">
        <v>31951</v>
      </c>
      <c r="AE129" s="142">
        <v>5</v>
      </c>
      <c r="AF129" s="143" t="s">
        <v>357</v>
      </c>
      <c r="AG129" s="141">
        <v>5000</v>
      </c>
      <c r="AH129" s="144">
        <v>100</v>
      </c>
      <c r="AI129" s="145" t="s">
        <v>26</v>
      </c>
      <c r="AJ129" s="147" t="s">
        <v>120</v>
      </c>
    </row>
    <row r="130" customHeight="1" spans="1:36">
      <c r="A130" s="35">
        <v>15</v>
      </c>
      <c r="B130" s="35" t="s">
        <v>366</v>
      </c>
      <c r="C130" s="35" t="s">
        <v>367</v>
      </c>
      <c r="D130" s="40">
        <v>52.4</v>
      </c>
      <c r="E130" s="177">
        <v>20</v>
      </c>
      <c r="F130" s="61">
        <f t="shared" si="22"/>
        <v>1048</v>
      </c>
      <c r="G130" s="38">
        <v>3</v>
      </c>
      <c r="H130" s="39">
        <v>39646</v>
      </c>
      <c r="I130" s="35">
        <v>5</v>
      </c>
      <c r="J130" s="35"/>
      <c r="K130" s="141">
        <v>6000</v>
      </c>
      <c r="L130" s="35">
        <v>500</v>
      </c>
      <c r="M130" s="212"/>
      <c r="N130" s="212"/>
      <c r="O130" s="213"/>
      <c r="P130" s="213"/>
      <c r="Q130" s="70"/>
      <c r="R130" s="70"/>
      <c r="S130" s="70"/>
      <c r="U130" s="152">
        <v>126</v>
      </c>
      <c r="V130" s="108" t="s">
        <v>393</v>
      </c>
      <c r="W130" s="109" t="s">
        <v>394</v>
      </c>
      <c r="X130" s="110" t="s">
        <v>51</v>
      </c>
      <c r="Y130" s="113" t="s">
        <v>176</v>
      </c>
      <c r="Z130" s="114">
        <v>42.23</v>
      </c>
      <c r="AA130" s="110">
        <v>20</v>
      </c>
      <c r="AB130" s="141">
        <v>845</v>
      </c>
      <c r="AC130" s="110">
        <v>3</v>
      </c>
      <c r="AD130" s="141">
        <v>31951</v>
      </c>
      <c r="AE130" s="142">
        <v>5</v>
      </c>
      <c r="AF130" s="143" t="s">
        <v>357</v>
      </c>
      <c r="AG130" s="141">
        <v>5000</v>
      </c>
      <c r="AH130" s="144">
        <v>100</v>
      </c>
      <c r="AI130" s="145" t="s">
        <v>26</v>
      </c>
      <c r="AJ130" s="147" t="s">
        <v>120</v>
      </c>
    </row>
    <row r="131" customHeight="1" spans="1:36">
      <c r="A131" s="35">
        <v>16</v>
      </c>
      <c r="B131" s="35" t="s">
        <v>368</v>
      </c>
      <c r="C131" s="35" t="s">
        <v>395</v>
      </c>
      <c r="D131" s="40">
        <v>52.4</v>
      </c>
      <c r="E131" s="177">
        <v>20</v>
      </c>
      <c r="F131" s="61">
        <f t="shared" si="22"/>
        <v>1048</v>
      </c>
      <c r="G131" s="38">
        <v>3</v>
      </c>
      <c r="H131" s="39">
        <v>39646</v>
      </c>
      <c r="I131" s="35">
        <v>5</v>
      </c>
      <c r="J131" s="35"/>
      <c r="K131" s="141">
        <v>6000</v>
      </c>
      <c r="L131" s="35">
        <v>500</v>
      </c>
      <c r="M131" s="212"/>
      <c r="N131" s="212"/>
      <c r="O131" s="213"/>
      <c r="P131" s="213"/>
      <c r="Q131" s="70"/>
      <c r="R131" s="70"/>
      <c r="S131" s="70"/>
      <c r="U131" s="152">
        <v>127</v>
      </c>
      <c r="V131" s="109" t="s">
        <v>396</v>
      </c>
      <c r="W131" s="109" t="s">
        <v>397</v>
      </c>
      <c r="X131" s="110" t="s">
        <v>51</v>
      </c>
      <c r="Y131" s="113" t="s">
        <v>176</v>
      </c>
      <c r="Z131" s="114">
        <v>57.7</v>
      </c>
      <c r="AA131" s="110">
        <v>20</v>
      </c>
      <c r="AB131" s="141">
        <v>1154</v>
      </c>
      <c r="AC131" s="110">
        <v>3</v>
      </c>
      <c r="AD131" s="141">
        <v>43656</v>
      </c>
      <c r="AE131" s="142">
        <v>5</v>
      </c>
      <c r="AF131" s="143" t="s">
        <v>357</v>
      </c>
      <c r="AG131" s="141">
        <v>7000</v>
      </c>
      <c r="AH131" s="144">
        <v>100</v>
      </c>
      <c r="AI131" s="145" t="s">
        <v>26</v>
      </c>
      <c r="AJ131" s="147" t="s">
        <v>120</v>
      </c>
    </row>
    <row r="132" customHeight="1" spans="1:36">
      <c r="A132" s="35">
        <v>17</v>
      </c>
      <c r="B132" s="35" t="s">
        <v>370</v>
      </c>
      <c r="C132" s="35" t="s">
        <v>371</v>
      </c>
      <c r="D132" s="36">
        <v>56.01</v>
      </c>
      <c r="E132" s="177">
        <v>20</v>
      </c>
      <c r="F132" s="61">
        <f t="shared" si="22"/>
        <v>1120</v>
      </c>
      <c r="G132" s="38">
        <v>3</v>
      </c>
      <c r="H132" s="39">
        <v>42377</v>
      </c>
      <c r="I132" s="35">
        <v>5</v>
      </c>
      <c r="J132" s="35"/>
      <c r="K132" s="141">
        <v>7000</v>
      </c>
      <c r="L132" s="35">
        <v>500</v>
      </c>
      <c r="M132" s="212"/>
      <c r="N132" s="212"/>
      <c r="O132" s="213"/>
      <c r="P132" s="213"/>
      <c r="Q132" s="70"/>
      <c r="R132" s="70"/>
      <c r="S132" s="70"/>
      <c r="U132" s="152">
        <v>128</v>
      </c>
      <c r="V132" s="109" t="s">
        <v>398</v>
      </c>
      <c r="W132" s="109" t="s">
        <v>399</v>
      </c>
      <c r="X132" s="110" t="s">
        <v>51</v>
      </c>
      <c r="Y132" s="113" t="s">
        <v>176</v>
      </c>
      <c r="Z132" s="114">
        <v>58.7</v>
      </c>
      <c r="AA132" s="110">
        <v>20</v>
      </c>
      <c r="AB132" s="141">
        <v>1174</v>
      </c>
      <c r="AC132" s="110">
        <v>3</v>
      </c>
      <c r="AD132" s="141">
        <v>44412</v>
      </c>
      <c r="AE132" s="142">
        <v>5</v>
      </c>
      <c r="AF132" s="143" t="s">
        <v>357</v>
      </c>
      <c r="AG132" s="141">
        <v>7000</v>
      </c>
      <c r="AH132" s="144">
        <v>100</v>
      </c>
      <c r="AI132" s="145" t="s">
        <v>26</v>
      </c>
      <c r="AJ132" s="147" t="s">
        <v>120</v>
      </c>
    </row>
    <row r="133" customHeight="1" spans="1:36">
      <c r="A133" s="35">
        <v>18</v>
      </c>
      <c r="B133" s="35" t="s">
        <v>375</v>
      </c>
      <c r="C133" s="35" t="s">
        <v>376</v>
      </c>
      <c r="D133" s="36">
        <v>47.77</v>
      </c>
      <c r="E133" s="177">
        <v>20</v>
      </c>
      <c r="F133" s="61">
        <f t="shared" si="22"/>
        <v>955</v>
      </c>
      <c r="G133" s="38">
        <v>3</v>
      </c>
      <c r="H133" s="39">
        <v>36143</v>
      </c>
      <c r="I133" s="35">
        <v>5</v>
      </c>
      <c r="J133" s="35"/>
      <c r="K133" s="141">
        <v>5000</v>
      </c>
      <c r="L133" s="35">
        <v>500</v>
      </c>
      <c r="M133" s="212"/>
      <c r="N133" s="212"/>
      <c r="O133" s="213"/>
      <c r="P133" s="213"/>
      <c r="Q133" s="70"/>
      <c r="R133" s="70"/>
      <c r="S133" s="70"/>
      <c r="U133" s="152">
        <v>129</v>
      </c>
      <c r="V133" s="109" t="s">
        <v>400</v>
      </c>
      <c r="W133" s="109" t="s">
        <v>401</v>
      </c>
      <c r="X133" s="110" t="s">
        <v>51</v>
      </c>
      <c r="Y133" s="113" t="s">
        <v>176</v>
      </c>
      <c r="Z133" s="114">
        <v>26.11</v>
      </c>
      <c r="AA133" s="110">
        <v>20</v>
      </c>
      <c r="AB133" s="141">
        <v>522</v>
      </c>
      <c r="AC133" s="110">
        <v>3</v>
      </c>
      <c r="AD133" s="141">
        <v>19755</v>
      </c>
      <c r="AE133" s="142">
        <v>5</v>
      </c>
      <c r="AF133" s="143" t="s">
        <v>357</v>
      </c>
      <c r="AG133" s="141">
        <v>3000</v>
      </c>
      <c r="AH133" s="144">
        <v>100</v>
      </c>
      <c r="AI133" s="145" t="s">
        <v>26</v>
      </c>
      <c r="AJ133" s="147" t="s">
        <v>120</v>
      </c>
    </row>
    <row r="134" customHeight="1" spans="1:36">
      <c r="A134" s="35">
        <v>19</v>
      </c>
      <c r="B134" s="35" t="s">
        <v>378</v>
      </c>
      <c r="C134" s="35" t="s">
        <v>379</v>
      </c>
      <c r="D134" s="36">
        <v>76.47</v>
      </c>
      <c r="E134" s="177">
        <v>20</v>
      </c>
      <c r="F134" s="61">
        <f t="shared" si="22"/>
        <v>1529</v>
      </c>
      <c r="G134" s="38">
        <v>3</v>
      </c>
      <c r="H134" s="39">
        <v>57857</v>
      </c>
      <c r="I134" s="35">
        <v>5</v>
      </c>
      <c r="J134" s="35"/>
      <c r="K134" s="141">
        <v>6000</v>
      </c>
      <c r="L134" s="35">
        <v>500</v>
      </c>
      <c r="M134" s="212"/>
      <c r="N134" s="212"/>
      <c r="O134" s="213"/>
      <c r="P134" s="213"/>
      <c r="Q134" s="70"/>
      <c r="R134" s="70"/>
      <c r="S134" s="70"/>
      <c r="U134" s="152">
        <v>130</v>
      </c>
      <c r="V134" s="109" t="s">
        <v>402</v>
      </c>
      <c r="W134" s="109" t="s">
        <v>403</v>
      </c>
      <c r="X134" s="110" t="s">
        <v>51</v>
      </c>
      <c r="Y134" s="113" t="s">
        <v>176</v>
      </c>
      <c r="Z134" s="114">
        <v>24.71</v>
      </c>
      <c r="AA134" s="110">
        <v>20</v>
      </c>
      <c r="AB134" s="141">
        <v>494</v>
      </c>
      <c r="AC134" s="110">
        <v>3</v>
      </c>
      <c r="AD134" s="141">
        <v>18696</v>
      </c>
      <c r="AE134" s="142">
        <v>5</v>
      </c>
      <c r="AF134" s="143" t="s">
        <v>357</v>
      </c>
      <c r="AG134" s="141">
        <v>3000</v>
      </c>
      <c r="AH134" s="144">
        <v>100</v>
      </c>
      <c r="AI134" s="145" t="s">
        <v>26</v>
      </c>
      <c r="AJ134" s="147" t="s">
        <v>120</v>
      </c>
    </row>
    <row r="135" customHeight="1" spans="1:36">
      <c r="A135" s="35">
        <v>20</v>
      </c>
      <c r="B135" s="35" t="s">
        <v>382</v>
      </c>
      <c r="C135" s="35" t="s">
        <v>383</v>
      </c>
      <c r="D135" s="36">
        <v>50.49</v>
      </c>
      <c r="E135" s="177">
        <v>20</v>
      </c>
      <c r="F135" s="61">
        <f t="shared" si="22"/>
        <v>1010</v>
      </c>
      <c r="G135" s="38">
        <v>3</v>
      </c>
      <c r="H135" s="39">
        <v>38201</v>
      </c>
      <c r="I135" s="35">
        <v>5</v>
      </c>
      <c r="J135" s="35"/>
      <c r="K135" s="141">
        <v>10000</v>
      </c>
      <c r="L135" s="35">
        <v>500</v>
      </c>
      <c r="M135" s="212"/>
      <c r="N135" s="212"/>
      <c r="O135" s="213"/>
      <c r="P135" s="213"/>
      <c r="Q135" s="70"/>
      <c r="R135" s="70"/>
      <c r="S135" s="70"/>
      <c r="U135" s="152">
        <v>131</v>
      </c>
      <c r="V135" s="108" t="s">
        <v>404</v>
      </c>
      <c r="W135" s="109" t="s">
        <v>405</v>
      </c>
      <c r="X135" s="110" t="s">
        <v>51</v>
      </c>
      <c r="Y135" s="113" t="s">
        <v>176</v>
      </c>
      <c r="Z135" s="114">
        <v>24.65</v>
      </c>
      <c r="AA135" s="110">
        <v>20</v>
      </c>
      <c r="AB135" s="141">
        <v>493</v>
      </c>
      <c r="AC135" s="110">
        <v>3</v>
      </c>
      <c r="AD135" s="141">
        <v>18650</v>
      </c>
      <c r="AE135" s="142">
        <v>5</v>
      </c>
      <c r="AF135" s="143" t="s">
        <v>357</v>
      </c>
      <c r="AG135" s="141">
        <v>3000</v>
      </c>
      <c r="AH135" s="144">
        <v>100</v>
      </c>
      <c r="AI135" s="145" t="s">
        <v>26</v>
      </c>
      <c r="AJ135" s="147" t="s">
        <v>120</v>
      </c>
    </row>
    <row r="136" customHeight="1" spans="1:36">
      <c r="A136" s="35">
        <v>21</v>
      </c>
      <c r="B136" s="35" t="s">
        <v>386</v>
      </c>
      <c r="C136" s="35" t="s">
        <v>387</v>
      </c>
      <c r="D136" s="36">
        <v>42.57</v>
      </c>
      <c r="E136" s="177">
        <v>20</v>
      </c>
      <c r="F136" s="61">
        <f t="shared" si="22"/>
        <v>851</v>
      </c>
      <c r="G136" s="38">
        <v>3</v>
      </c>
      <c r="H136" s="39">
        <v>32208</v>
      </c>
      <c r="I136" s="35">
        <v>5</v>
      </c>
      <c r="J136" s="35"/>
      <c r="K136" s="141">
        <v>6000</v>
      </c>
      <c r="L136" s="35">
        <v>500</v>
      </c>
      <c r="M136" s="212"/>
      <c r="N136" s="212"/>
      <c r="O136" s="213"/>
      <c r="P136" s="213"/>
      <c r="Q136" s="70"/>
      <c r="R136" s="70"/>
      <c r="S136" s="70"/>
      <c r="U136" s="152">
        <v>132</v>
      </c>
      <c r="V136" s="108" t="s">
        <v>406</v>
      </c>
      <c r="W136" s="109" t="s">
        <v>407</v>
      </c>
      <c r="X136" s="110" t="s">
        <v>51</v>
      </c>
      <c r="Y136" s="113" t="s">
        <v>176</v>
      </c>
      <c r="Z136" s="114">
        <v>26.05</v>
      </c>
      <c r="AA136" s="110">
        <v>20</v>
      </c>
      <c r="AB136" s="141">
        <v>521</v>
      </c>
      <c r="AC136" s="110">
        <v>3</v>
      </c>
      <c r="AD136" s="141">
        <v>19709</v>
      </c>
      <c r="AE136" s="142">
        <v>5</v>
      </c>
      <c r="AF136" s="143" t="s">
        <v>357</v>
      </c>
      <c r="AG136" s="141">
        <v>3000</v>
      </c>
      <c r="AH136" s="144">
        <v>100</v>
      </c>
      <c r="AI136" s="145" t="s">
        <v>26</v>
      </c>
      <c r="AJ136" s="147" t="s">
        <v>120</v>
      </c>
    </row>
    <row r="137" customHeight="1" spans="1:36">
      <c r="A137" s="35">
        <v>22</v>
      </c>
      <c r="B137" s="35" t="s">
        <v>393</v>
      </c>
      <c r="C137" s="35" t="s">
        <v>394</v>
      </c>
      <c r="D137" s="36">
        <v>42.23</v>
      </c>
      <c r="E137" s="177">
        <v>20</v>
      </c>
      <c r="F137" s="61">
        <f t="shared" si="22"/>
        <v>845</v>
      </c>
      <c r="G137" s="38">
        <v>3</v>
      </c>
      <c r="H137" s="39">
        <v>31951</v>
      </c>
      <c r="I137" s="35">
        <v>5</v>
      </c>
      <c r="J137" s="35"/>
      <c r="K137" s="141">
        <v>5000</v>
      </c>
      <c r="L137" s="35">
        <v>500</v>
      </c>
      <c r="M137" s="212"/>
      <c r="N137" s="212"/>
      <c r="O137" s="213"/>
      <c r="P137" s="213"/>
      <c r="Q137" s="70"/>
      <c r="R137" s="70"/>
      <c r="S137" s="70"/>
      <c r="U137" s="152">
        <v>133</v>
      </c>
      <c r="V137" s="108" t="s">
        <v>408</v>
      </c>
      <c r="W137" s="109" t="s">
        <v>409</v>
      </c>
      <c r="X137" s="110" t="s">
        <v>51</v>
      </c>
      <c r="Y137" s="113" t="s">
        <v>176</v>
      </c>
      <c r="Z137" s="114">
        <v>58.56</v>
      </c>
      <c r="AA137" s="110">
        <v>20</v>
      </c>
      <c r="AB137" s="141">
        <v>1171</v>
      </c>
      <c r="AC137" s="110">
        <v>3</v>
      </c>
      <c r="AD137" s="141">
        <v>44306</v>
      </c>
      <c r="AE137" s="142">
        <v>5</v>
      </c>
      <c r="AF137" s="143" t="s">
        <v>357</v>
      </c>
      <c r="AG137" s="141">
        <v>7000</v>
      </c>
      <c r="AH137" s="144">
        <v>100</v>
      </c>
      <c r="AI137" s="145" t="s">
        <v>26</v>
      </c>
      <c r="AJ137" s="147" t="s">
        <v>120</v>
      </c>
    </row>
    <row r="138" customHeight="1" spans="1:36">
      <c r="A138" s="35">
        <v>23</v>
      </c>
      <c r="B138" s="35" t="s">
        <v>404</v>
      </c>
      <c r="C138" s="35" t="s">
        <v>405</v>
      </c>
      <c r="D138" s="36">
        <v>24.65</v>
      </c>
      <c r="E138" s="177">
        <v>20</v>
      </c>
      <c r="F138" s="61">
        <f t="shared" si="22"/>
        <v>493</v>
      </c>
      <c r="G138" s="38">
        <v>3</v>
      </c>
      <c r="H138" s="39">
        <v>18650</v>
      </c>
      <c r="I138" s="35">
        <v>5</v>
      </c>
      <c r="J138" s="35"/>
      <c r="K138" s="141">
        <v>7000</v>
      </c>
      <c r="L138" s="35">
        <v>500</v>
      </c>
      <c r="M138" s="212"/>
      <c r="N138" s="212"/>
      <c r="O138" s="213"/>
      <c r="P138" s="213"/>
      <c r="Q138" s="70"/>
      <c r="R138" s="70"/>
      <c r="S138" s="70"/>
      <c r="U138" s="152">
        <v>134</v>
      </c>
      <c r="V138" s="108" t="s">
        <v>410</v>
      </c>
      <c r="W138" s="109" t="s">
        <v>411</v>
      </c>
      <c r="X138" s="110" t="s">
        <v>51</v>
      </c>
      <c r="Y138" s="113" t="s">
        <v>176</v>
      </c>
      <c r="Z138" s="114">
        <v>57.56</v>
      </c>
      <c r="AA138" s="110">
        <v>20</v>
      </c>
      <c r="AB138" s="141">
        <v>1151</v>
      </c>
      <c r="AC138" s="110">
        <v>3</v>
      </c>
      <c r="AD138" s="141">
        <v>43550</v>
      </c>
      <c r="AE138" s="142">
        <v>5</v>
      </c>
      <c r="AF138" s="143" t="s">
        <v>357</v>
      </c>
      <c r="AG138" s="141">
        <v>7000</v>
      </c>
      <c r="AH138" s="144">
        <v>100</v>
      </c>
      <c r="AI138" s="145" t="s">
        <v>26</v>
      </c>
      <c r="AJ138" s="147" t="s">
        <v>120</v>
      </c>
    </row>
    <row r="139" customHeight="1" spans="1:36">
      <c r="A139" s="35">
        <v>24</v>
      </c>
      <c r="B139" s="35" t="s">
        <v>406</v>
      </c>
      <c r="C139" s="35" t="s">
        <v>407</v>
      </c>
      <c r="D139" s="36">
        <v>26.05</v>
      </c>
      <c r="E139" s="177">
        <v>20</v>
      </c>
      <c r="F139" s="61">
        <f t="shared" si="22"/>
        <v>521</v>
      </c>
      <c r="G139" s="38">
        <v>3</v>
      </c>
      <c r="H139" s="39">
        <v>19709</v>
      </c>
      <c r="I139" s="35">
        <v>5</v>
      </c>
      <c r="J139" s="35"/>
      <c r="K139" s="141">
        <v>5000</v>
      </c>
      <c r="L139" s="35">
        <v>500</v>
      </c>
      <c r="M139" s="212"/>
      <c r="N139" s="212"/>
      <c r="O139" s="213"/>
      <c r="P139" s="213"/>
      <c r="Q139" s="70"/>
      <c r="R139" s="70"/>
      <c r="S139" s="70"/>
      <c r="U139" s="152">
        <v>135</v>
      </c>
      <c r="V139" s="108" t="s">
        <v>380</v>
      </c>
      <c r="W139" s="109" t="s">
        <v>412</v>
      </c>
      <c r="X139" s="110" t="s">
        <v>51</v>
      </c>
      <c r="Y139" s="113" t="s">
        <v>176</v>
      </c>
      <c r="Z139" s="114">
        <v>57.56</v>
      </c>
      <c r="AA139" s="110">
        <v>20</v>
      </c>
      <c r="AB139" s="141">
        <v>1151</v>
      </c>
      <c r="AC139" s="110">
        <v>3</v>
      </c>
      <c r="AD139" s="141">
        <v>43550</v>
      </c>
      <c r="AE139" s="142">
        <v>5</v>
      </c>
      <c r="AF139" s="143" t="s">
        <v>357</v>
      </c>
      <c r="AG139" s="141">
        <v>7000</v>
      </c>
      <c r="AH139" s="144">
        <v>100</v>
      </c>
      <c r="AI139" s="145" t="s">
        <v>26</v>
      </c>
      <c r="AJ139" s="147" t="s">
        <v>120</v>
      </c>
    </row>
    <row r="140" customHeight="1" spans="1:36">
      <c r="A140" s="35">
        <v>25</v>
      </c>
      <c r="B140" s="35" t="s">
        <v>408</v>
      </c>
      <c r="C140" s="35" t="s">
        <v>409</v>
      </c>
      <c r="D140" s="36">
        <v>58.56</v>
      </c>
      <c r="E140" s="177">
        <v>20</v>
      </c>
      <c r="F140" s="61">
        <f t="shared" si="22"/>
        <v>1171</v>
      </c>
      <c r="G140" s="38">
        <v>3</v>
      </c>
      <c r="H140" s="39">
        <v>44306</v>
      </c>
      <c r="I140" s="35">
        <v>5</v>
      </c>
      <c r="J140" s="35"/>
      <c r="K140" s="141">
        <v>5000</v>
      </c>
      <c r="L140" s="35">
        <v>500</v>
      </c>
      <c r="M140" s="212"/>
      <c r="N140" s="212"/>
      <c r="O140" s="213"/>
      <c r="P140" s="213"/>
      <c r="Q140" s="70"/>
      <c r="R140" s="70"/>
      <c r="S140" s="70"/>
      <c r="T140" s="153"/>
      <c r="U140" s="152">
        <v>136</v>
      </c>
      <c r="V140" s="108" t="s">
        <v>384</v>
      </c>
      <c r="W140" s="109" t="s">
        <v>385</v>
      </c>
      <c r="X140" s="110" t="s">
        <v>51</v>
      </c>
      <c r="Y140" s="113" t="s">
        <v>176</v>
      </c>
      <c r="Z140" s="114">
        <v>42.47</v>
      </c>
      <c r="AA140" s="110">
        <v>20</v>
      </c>
      <c r="AB140" s="141">
        <v>849</v>
      </c>
      <c r="AC140" s="110">
        <v>3</v>
      </c>
      <c r="AD140" s="141">
        <v>32133</v>
      </c>
      <c r="AE140" s="142">
        <v>5</v>
      </c>
      <c r="AF140" s="143" t="s">
        <v>357</v>
      </c>
      <c r="AG140" s="141">
        <v>5000</v>
      </c>
      <c r="AH140" s="144">
        <v>100</v>
      </c>
      <c r="AI140" s="145" t="s">
        <v>26</v>
      </c>
      <c r="AJ140" s="147" t="s">
        <v>120</v>
      </c>
    </row>
    <row r="141" customHeight="1" spans="1:36">
      <c r="A141" s="35">
        <v>26</v>
      </c>
      <c r="B141" s="35" t="s">
        <v>410</v>
      </c>
      <c r="C141" s="35" t="s">
        <v>411</v>
      </c>
      <c r="D141" s="36">
        <v>57.56</v>
      </c>
      <c r="E141" s="177">
        <v>20</v>
      </c>
      <c r="F141" s="61">
        <f t="shared" si="22"/>
        <v>1151</v>
      </c>
      <c r="G141" s="38">
        <v>3</v>
      </c>
      <c r="H141" s="39">
        <v>43550</v>
      </c>
      <c r="I141" s="35">
        <v>5</v>
      </c>
      <c r="J141" s="35"/>
      <c r="K141" s="141">
        <v>7000</v>
      </c>
      <c r="L141" s="35">
        <v>500</v>
      </c>
      <c r="M141" s="212"/>
      <c r="N141" s="212"/>
      <c r="O141" s="213"/>
      <c r="P141" s="213"/>
      <c r="Q141" s="70"/>
      <c r="R141" s="70"/>
      <c r="S141" s="70"/>
      <c r="U141" s="152">
        <v>137</v>
      </c>
      <c r="V141" s="108" t="s">
        <v>413</v>
      </c>
      <c r="W141" s="109" t="s">
        <v>414</v>
      </c>
      <c r="X141" s="110" t="s">
        <v>51</v>
      </c>
      <c r="Y141" s="113" t="s">
        <v>176</v>
      </c>
      <c r="Z141" s="114">
        <v>50.36</v>
      </c>
      <c r="AA141" s="110">
        <v>20</v>
      </c>
      <c r="AB141" s="141">
        <v>1007</v>
      </c>
      <c r="AC141" s="110">
        <v>3</v>
      </c>
      <c r="AD141" s="141">
        <v>38102</v>
      </c>
      <c r="AE141" s="142">
        <v>5</v>
      </c>
      <c r="AF141" s="143" t="s">
        <v>357</v>
      </c>
      <c r="AG141" s="141">
        <v>6000</v>
      </c>
      <c r="AH141" s="144">
        <v>100</v>
      </c>
      <c r="AI141" s="145" t="s">
        <v>26</v>
      </c>
      <c r="AJ141" s="147" t="s">
        <v>120</v>
      </c>
    </row>
    <row r="142" customHeight="1" spans="1:36">
      <c r="A142" s="35">
        <v>27</v>
      </c>
      <c r="B142" s="35" t="s">
        <v>413</v>
      </c>
      <c r="C142" s="35" t="s">
        <v>414</v>
      </c>
      <c r="D142" s="57">
        <v>50.36</v>
      </c>
      <c r="E142" s="177">
        <v>20</v>
      </c>
      <c r="F142" s="61">
        <f t="shared" si="22"/>
        <v>1007</v>
      </c>
      <c r="G142" s="56">
        <v>3</v>
      </c>
      <c r="H142" s="54">
        <v>38102</v>
      </c>
      <c r="I142" s="35">
        <v>5</v>
      </c>
      <c r="J142" s="35"/>
      <c r="K142" s="53">
        <v>3500</v>
      </c>
      <c r="L142" s="35">
        <v>500</v>
      </c>
      <c r="M142" s="212"/>
      <c r="N142" s="212"/>
      <c r="O142" s="213"/>
      <c r="P142" s="213"/>
      <c r="Q142" s="70"/>
      <c r="R142" s="70"/>
      <c r="S142" s="70"/>
      <c r="U142" s="152">
        <v>138</v>
      </c>
      <c r="V142" s="108" t="s">
        <v>415</v>
      </c>
      <c r="W142" s="109" t="s">
        <v>416</v>
      </c>
      <c r="X142" s="110" t="s">
        <v>51</v>
      </c>
      <c r="Y142" s="113" t="s">
        <v>176</v>
      </c>
      <c r="Z142" s="114">
        <v>76.28</v>
      </c>
      <c r="AA142" s="110">
        <v>20</v>
      </c>
      <c r="AB142" s="141">
        <v>1526</v>
      </c>
      <c r="AC142" s="110">
        <v>3</v>
      </c>
      <c r="AD142" s="141">
        <v>57713</v>
      </c>
      <c r="AE142" s="142">
        <v>5</v>
      </c>
      <c r="AF142" s="143" t="s">
        <v>357</v>
      </c>
      <c r="AG142" s="141">
        <v>10000</v>
      </c>
      <c r="AH142" s="144">
        <v>500</v>
      </c>
      <c r="AI142" s="145" t="s">
        <v>26</v>
      </c>
      <c r="AJ142" s="147" t="s">
        <v>120</v>
      </c>
    </row>
    <row r="143" customHeight="1" spans="1:36">
      <c r="A143" s="35">
        <v>28</v>
      </c>
      <c r="B143" s="35" t="s">
        <v>415</v>
      </c>
      <c r="C143" s="35" t="s">
        <v>416</v>
      </c>
      <c r="D143" s="57">
        <v>76.28</v>
      </c>
      <c r="E143" s="177">
        <v>20</v>
      </c>
      <c r="F143" s="61">
        <f t="shared" si="22"/>
        <v>1526</v>
      </c>
      <c r="G143" s="56">
        <v>3</v>
      </c>
      <c r="H143" s="54">
        <v>57713</v>
      </c>
      <c r="I143" s="35">
        <v>5</v>
      </c>
      <c r="J143" s="35"/>
      <c r="K143" s="53">
        <v>5500</v>
      </c>
      <c r="L143" s="35">
        <v>500</v>
      </c>
      <c r="M143" s="212"/>
      <c r="N143" s="212"/>
      <c r="O143" s="213"/>
      <c r="P143" s="213"/>
      <c r="Q143" s="70"/>
      <c r="R143" s="70"/>
      <c r="S143" s="70"/>
      <c r="U143" s="152">
        <v>139</v>
      </c>
      <c r="V143" s="109" t="s">
        <v>417</v>
      </c>
      <c r="W143" s="109" t="s">
        <v>418</v>
      </c>
      <c r="X143" s="110" t="s">
        <v>51</v>
      </c>
      <c r="Y143" s="113" t="s">
        <v>176</v>
      </c>
      <c r="Z143" s="112">
        <v>47.77</v>
      </c>
      <c r="AA143" s="110">
        <v>20</v>
      </c>
      <c r="AB143" s="141">
        <v>955</v>
      </c>
      <c r="AC143" s="110">
        <v>3</v>
      </c>
      <c r="AD143" s="141">
        <v>36143</v>
      </c>
      <c r="AE143" s="142">
        <v>5</v>
      </c>
      <c r="AF143" s="143" t="s">
        <v>357</v>
      </c>
      <c r="AG143" s="141">
        <v>6000</v>
      </c>
      <c r="AH143" s="144">
        <v>100</v>
      </c>
      <c r="AI143" s="145" t="s">
        <v>26</v>
      </c>
      <c r="AJ143" s="147" t="s">
        <v>120</v>
      </c>
    </row>
    <row r="144" customHeight="1" spans="1:36">
      <c r="A144" s="35">
        <v>29</v>
      </c>
      <c r="B144" s="35" t="s">
        <v>301</v>
      </c>
      <c r="C144" s="35" t="s">
        <v>76</v>
      </c>
      <c r="D144" s="36">
        <v>369.74</v>
      </c>
      <c r="E144" s="177">
        <f>F144/D144</f>
        <v>65</v>
      </c>
      <c r="F144" s="61">
        <v>24033</v>
      </c>
      <c r="G144" s="38">
        <v>3</v>
      </c>
      <c r="H144" s="39">
        <v>909168</v>
      </c>
      <c r="I144" s="35">
        <v>5</v>
      </c>
      <c r="J144" s="35"/>
      <c r="K144" s="53">
        <v>150000</v>
      </c>
      <c r="L144" s="35">
        <v>5000</v>
      </c>
      <c r="M144" s="212"/>
      <c r="N144" s="212"/>
      <c r="O144" s="213"/>
      <c r="P144" s="213"/>
      <c r="Q144" s="70"/>
      <c r="R144" s="70"/>
      <c r="S144" s="70"/>
      <c r="U144" s="152">
        <v>140</v>
      </c>
      <c r="V144" s="109" t="s">
        <v>419</v>
      </c>
      <c r="W144" s="109" t="s">
        <v>420</v>
      </c>
      <c r="X144" s="110" t="s">
        <v>51</v>
      </c>
      <c r="Y144" s="113" t="s">
        <v>176</v>
      </c>
      <c r="Z144" s="112">
        <v>56.01</v>
      </c>
      <c r="AA144" s="110">
        <v>20</v>
      </c>
      <c r="AB144" s="141">
        <v>1120</v>
      </c>
      <c r="AC144" s="110">
        <v>3</v>
      </c>
      <c r="AD144" s="141">
        <v>42377</v>
      </c>
      <c r="AE144" s="142">
        <v>5</v>
      </c>
      <c r="AF144" s="143" t="s">
        <v>357</v>
      </c>
      <c r="AG144" s="141">
        <v>7000</v>
      </c>
      <c r="AH144" s="144">
        <v>100</v>
      </c>
      <c r="AI144" s="145" t="s">
        <v>26</v>
      </c>
      <c r="AJ144" s="147" t="s">
        <v>120</v>
      </c>
    </row>
    <row r="145" customHeight="1" spans="1:36">
      <c r="A145" s="35">
        <v>30</v>
      </c>
      <c r="B145" s="35" t="s">
        <v>306</v>
      </c>
      <c r="C145" s="35" t="s">
        <v>76</v>
      </c>
      <c r="D145" s="39">
        <v>380</v>
      </c>
      <c r="E145" s="177">
        <f>F145/D145</f>
        <v>65</v>
      </c>
      <c r="F145" s="61">
        <v>24700</v>
      </c>
      <c r="G145" s="38">
        <v>3</v>
      </c>
      <c r="H145" s="39">
        <v>934401</v>
      </c>
      <c r="I145" s="35">
        <v>5</v>
      </c>
      <c r="J145" s="35"/>
      <c r="K145" s="53">
        <v>150000</v>
      </c>
      <c r="L145" s="35">
        <v>5000</v>
      </c>
      <c r="M145" s="212"/>
      <c r="N145" s="212"/>
      <c r="O145" s="213"/>
      <c r="P145" s="213"/>
      <c r="Q145" s="70"/>
      <c r="R145" s="70"/>
      <c r="S145" s="70"/>
      <c r="U145" s="152">
        <v>141</v>
      </c>
      <c r="V145" s="109" t="s">
        <v>421</v>
      </c>
      <c r="W145" s="109" t="s">
        <v>422</v>
      </c>
      <c r="X145" s="110" t="s">
        <v>51</v>
      </c>
      <c r="Y145" s="113" t="s">
        <v>176</v>
      </c>
      <c r="Z145" s="112">
        <v>40.08</v>
      </c>
      <c r="AA145" s="110">
        <v>20</v>
      </c>
      <c r="AB145" s="141">
        <v>802</v>
      </c>
      <c r="AC145" s="110">
        <v>3</v>
      </c>
      <c r="AD145" s="141">
        <v>30325</v>
      </c>
      <c r="AE145" s="142">
        <v>5</v>
      </c>
      <c r="AF145" s="143" t="s">
        <v>357</v>
      </c>
      <c r="AG145" s="141">
        <v>5000</v>
      </c>
      <c r="AH145" s="144">
        <v>100</v>
      </c>
      <c r="AI145" s="145" t="s">
        <v>26</v>
      </c>
      <c r="AJ145" s="147" t="s">
        <v>120</v>
      </c>
    </row>
    <row r="146" customHeight="1" spans="21:36">
      <c r="U146" s="152">
        <v>142</v>
      </c>
      <c r="V146" s="109" t="s">
        <v>423</v>
      </c>
      <c r="W146" s="109" t="s">
        <v>424</v>
      </c>
      <c r="X146" s="110" t="s">
        <v>51</v>
      </c>
      <c r="Y146" s="113" t="s">
        <v>176</v>
      </c>
      <c r="Z146" s="112">
        <v>40.08</v>
      </c>
      <c r="AA146" s="110">
        <v>20</v>
      </c>
      <c r="AB146" s="141">
        <v>802</v>
      </c>
      <c r="AC146" s="110">
        <v>3</v>
      </c>
      <c r="AD146" s="141">
        <v>30325</v>
      </c>
      <c r="AE146" s="142">
        <v>5</v>
      </c>
      <c r="AF146" s="143" t="s">
        <v>357</v>
      </c>
      <c r="AG146" s="141">
        <v>5000</v>
      </c>
      <c r="AH146" s="144">
        <v>100</v>
      </c>
      <c r="AI146" s="145" t="s">
        <v>26</v>
      </c>
      <c r="AJ146" s="147" t="s">
        <v>120</v>
      </c>
    </row>
    <row r="147" customHeight="1" spans="21:36">
      <c r="U147" s="152">
        <v>143</v>
      </c>
      <c r="V147" s="109" t="s">
        <v>425</v>
      </c>
      <c r="W147" s="109" t="s">
        <v>426</v>
      </c>
      <c r="X147" s="110" t="s">
        <v>51</v>
      </c>
      <c r="Y147" s="113" t="s">
        <v>176</v>
      </c>
      <c r="Z147" s="112">
        <v>56.01</v>
      </c>
      <c r="AA147" s="110">
        <v>20</v>
      </c>
      <c r="AB147" s="141">
        <v>1120</v>
      </c>
      <c r="AC147" s="110">
        <v>3</v>
      </c>
      <c r="AD147" s="141">
        <v>42377</v>
      </c>
      <c r="AE147" s="142">
        <v>5</v>
      </c>
      <c r="AF147" s="143" t="s">
        <v>357</v>
      </c>
      <c r="AG147" s="141">
        <v>7000</v>
      </c>
      <c r="AH147" s="144">
        <v>100</v>
      </c>
      <c r="AI147" s="145" t="s">
        <v>26</v>
      </c>
      <c r="AJ147" s="147" t="s">
        <v>120</v>
      </c>
    </row>
    <row r="148" customHeight="1" spans="21:36">
      <c r="U148" s="152">
        <v>144</v>
      </c>
      <c r="V148" s="109" t="s">
        <v>427</v>
      </c>
      <c r="W148" s="109" t="s">
        <v>428</v>
      </c>
      <c r="X148" s="110" t="s">
        <v>51</v>
      </c>
      <c r="Y148" s="113" t="s">
        <v>176</v>
      </c>
      <c r="Z148" s="112">
        <v>52.4</v>
      </c>
      <c r="AA148" s="110">
        <v>20</v>
      </c>
      <c r="AB148" s="141">
        <v>1048</v>
      </c>
      <c r="AC148" s="110">
        <v>3</v>
      </c>
      <c r="AD148" s="141">
        <v>39646</v>
      </c>
      <c r="AE148" s="142">
        <v>5</v>
      </c>
      <c r="AF148" s="143" t="s">
        <v>357</v>
      </c>
      <c r="AG148" s="141">
        <v>7000</v>
      </c>
      <c r="AH148" s="144">
        <v>100</v>
      </c>
      <c r="AI148" s="145" t="s">
        <v>26</v>
      </c>
      <c r="AJ148" s="147" t="s">
        <v>120</v>
      </c>
    </row>
    <row r="149" customHeight="1" spans="21:36">
      <c r="U149" s="152">
        <v>145</v>
      </c>
      <c r="V149" s="109" t="s">
        <v>429</v>
      </c>
      <c r="W149" s="109" t="s">
        <v>430</v>
      </c>
      <c r="X149" s="110" t="s">
        <v>51</v>
      </c>
      <c r="Y149" s="113" t="s">
        <v>176</v>
      </c>
      <c r="Z149" s="112">
        <v>52.4</v>
      </c>
      <c r="AA149" s="110">
        <v>20</v>
      </c>
      <c r="AB149" s="141">
        <v>1048</v>
      </c>
      <c r="AC149" s="110">
        <v>3</v>
      </c>
      <c r="AD149" s="141">
        <v>39646</v>
      </c>
      <c r="AE149" s="142">
        <v>5</v>
      </c>
      <c r="AF149" s="143" t="s">
        <v>357</v>
      </c>
      <c r="AG149" s="141">
        <v>7000</v>
      </c>
      <c r="AH149" s="144">
        <v>100</v>
      </c>
      <c r="AI149" s="145" t="s">
        <v>26</v>
      </c>
      <c r="AJ149" s="147" t="s">
        <v>120</v>
      </c>
    </row>
    <row r="150" customHeight="1" spans="21:36">
      <c r="U150" s="152">
        <v>146</v>
      </c>
      <c r="V150" s="109" t="s">
        <v>431</v>
      </c>
      <c r="W150" s="109" t="s">
        <v>432</v>
      </c>
      <c r="X150" s="110" t="s">
        <v>51</v>
      </c>
      <c r="Y150" s="113" t="s">
        <v>176</v>
      </c>
      <c r="Z150" s="112">
        <v>56.01</v>
      </c>
      <c r="AA150" s="110">
        <v>20</v>
      </c>
      <c r="AB150" s="141">
        <v>1120</v>
      </c>
      <c r="AC150" s="110">
        <v>3</v>
      </c>
      <c r="AD150" s="141">
        <v>42377</v>
      </c>
      <c r="AE150" s="142">
        <v>5</v>
      </c>
      <c r="AF150" s="143" t="s">
        <v>357</v>
      </c>
      <c r="AG150" s="141">
        <v>7000</v>
      </c>
      <c r="AH150" s="144">
        <v>100</v>
      </c>
      <c r="AI150" s="145" t="s">
        <v>26</v>
      </c>
      <c r="AJ150" s="147" t="s">
        <v>120</v>
      </c>
    </row>
    <row r="151" customHeight="1" spans="21:36">
      <c r="U151" s="152">
        <v>147</v>
      </c>
      <c r="V151" s="109" t="s">
        <v>433</v>
      </c>
      <c r="W151" s="109" t="s">
        <v>434</v>
      </c>
      <c r="X151" s="110" t="s">
        <v>51</v>
      </c>
      <c r="Y151" s="113" t="s">
        <v>176</v>
      </c>
      <c r="Z151" s="112">
        <v>40.08</v>
      </c>
      <c r="AA151" s="110">
        <v>20</v>
      </c>
      <c r="AB151" s="141">
        <v>802</v>
      </c>
      <c r="AC151" s="110">
        <v>3</v>
      </c>
      <c r="AD151" s="141">
        <v>30325</v>
      </c>
      <c r="AE151" s="142">
        <v>5</v>
      </c>
      <c r="AF151" s="143" t="s">
        <v>357</v>
      </c>
      <c r="AG151" s="141">
        <v>5000</v>
      </c>
      <c r="AH151" s="144">
        <v>100</v>
      </c>
      <c r="AI151" s="145" t="s">
        <v>26</v>
      </c>
      <c r="AJ151" s="147" t="s">
        <v>120</v>
      </c>
    </row>
    <row r="152" customHeight="1" spans="21:36">
      <c r="U152" s="152">
        <v>148</v>
      </c>
      <c r="V152" s="109" t="s">
        <v>435</v>
      </c>
      <c r="W152" s="109" t="s">
        <v>436</v>
      </c>
      <c r="X152" s="110" t="s">
        <v>51</v>
      </c>
      <c r="Y152" s="113" t="s">
        <v>176</v>
      </c>
      <c r="Z152" s="112">
        <v>40.08</v>
      </c>
      <c r="AA152" s="110">
        <v>20</v>
      </c>
      <c r="AB152" s="141">
        <v>802</v>
      </c>
      <c r="AC152" s="110">
        <v>3</v>
      </c>
      <c r="AD152" s="141">
        <v>30325</v>
      </c>
      <c r="AE152" s="142">
        <v>5</v>
      </c>
      <c r="AF152" s="143" t="s">
        <v>357</v>
      </c>
      <c r="AG152" s="141">
        <v>5000</v>
      </c>
      <c r="AH152" s="144">
        <v>100</v>
      </c>
      <c r="AI152" s="145" t="s">
        <v>26</v>
      </c>
      <c r="AJ152" s="147" t="s">
        <v>120</v>
      </c>
    </row>
    <row r="153" customHeight="1" spans="21:36">
      <c r="U153" s="152">
        <v>149</v>
      </c>
      <c r="V153" s="109" t="s">
        <v>437</v>
      </c>
      <c r="W153" s="109" t="s">
        <v>438</v>
      </c>
      <c r="X153" s="110" t="s">
        <v>51</v>
      </c>
      <c r="Y153" s="113" t="s">
        <v>176</v>
      </c>
      <c r="Z153" s="112">
        <v>56.01</v>
      </c>
      <c r="AA153" s="110">
        <v>20</v>
      </c>
      <c r="AB153" s="141">
        <v>1120</v>
      </c>
      <c r="AC153" s="110">
        <v>3</v>
      </c>
      <c r="AD153" s="141">
        <v>42377</v>
      </c>
      <c r="AE153" s="142">
        <v>5</v>
      </c>
      <c r="AF153" s="143" t="s">
        <v>357</v>
      </c>
      <c r="AG153" s="141">
        <v>7000</v>
      </c>
      <c r="AH153" s="144">
        <v>100</v>
      </c>
      <c r="AI153" s="145" t="s">
        <v>26</v>
      </c>
      <c r="AJ153" s="147" t="s">
        <v>120</v>
      </c>
    </row>
    <row r="154" customHeight="1" spans="21:36">
      <c r="U154" s="152">
        <v>150</v>
      </c>
      <c r="V154" s="109" t="s">
        <v>439</v>
      </c>
      <c r="W154" s="109" t="s">
        <v>440</v>
      </c>
      <c r="X154" s="110" t="s">
        <v>51</v>
      </c>
      <c r="Y154" s="113" t="s">
        <v>176</v>
      </c>
      <c r="Z154" s="112">
        <v>47.77</v>
      </c>
      <c r="AA154" s="110">
        <v>20</v>
      </c>
      <c r="AB154" s="141">
        <v>955</v>
      </c>
      <c r="AC154" s="110">
        <v>3</v>
      </c>
      <c r="AD154" s="141">
        <v>36143</v>
      </c>
      <c r="AE154" s="142">
        <v>5</v>
      </c>
      <c r="AF154" s="143" t="s">
        <v>357</v>
      </c>
      <c r="AG154" s="141">
        <v>6000</v>
      </c>
      <c r="AH154" s="144">
        <v>100</v>
      </c>
      <c r="AI154" s="145" t="s">
        <v>26</v>
      </c>
      <c r="AJ154" s="147" t="s">
        <v>120</v>
      </c>
    </row>
    <row r="155" customHeight="1" spans="21:36">
      <c r="U155" s="152">
        <v>151</v>
      </c>
      <c r="V155" s="109" t="s">
        <v>441</v>
      </c>
      <c r="W155" s="109" t="s">
        <v>442</v>
      </c>
      <c r="X155" s="110" t="s">
        <v>51</v>
      </c>
      <c r="Y155" s="113" t="s">
        <v>263</v>
      </c>
      <c r="Z155" s="112">
        <v>50.57</v>
      </c>
      <c r="AA155" s="110">
        <v>47</v>
      </c>
      <c r="AB155" s="141">
        <v>2377</v>
      </c>
      <c r="AC155" s="110">
        <v>3</v>
      </c>
      <c r="AD155" s="141">
        <v>89914</v>
      </c>
      <c r="AE155" s="142">
        <v>5</v>
      </c>
      <c r="AF155" s="143" t="s">
        <v>303</v>
      </c>
      <c r="AG155" s="141">
        <v>15000</v>
      </c>
      <c r="AH155" s="144">
        <v>500</v>
      </c>
      <c r="AI155" s="145" t="s">
        <v>26</v>
      </c>
      <c r="AJ155" s="147" t="s">
        <v>106</v>
      </c>
    </row>
    <row r="156" customHeight="1" spans="21:36">
      <c r="U156" s="152">
        <v>152</v>
      </c>
      <c r="V156" s="109" t="s">
        <v>443</v>
      </c>
      <c r="W156" s="109" t="s">
        <v>442</v>
      </c>
      <c r="X156" s="110" t="s">
        <v>51</v>
      </c>
      <c r="Y156" s="113" t="s">
        <v>263</v>
      </c>
      <c r="Z156" s="114">
        <v>49.45</v>
      </c>
      <c r="AA156" s="110">
        <v>47</v>
      </c>
      <c r="AB156" s="141">
        <v>2324</v>
      </c>
      <c r="AC156" s="110">
        <v>3</v>
      </c>
      <c r="AD156" s="141">
        <v>87923</v>
      </c>
      <c r="AE156" s="142">
        <v>5</v>
      </c>
      <c r="AF156" s="143" t="s">
        <v>303</v>
      </c>
      <c r="AG156" s="141">
        <v>15000</v>
      </c>
      <c r="AH156" s="144">
        <v>500</v>
      </c>
      <c r="AI156" s="145" t="s">
        <v>26</v>
      </c>
      <c r="AJ156" s="147" t="s">
        <v>106</v>
      </c>
    </row>
    <row r="157" customHeight="1" spans="21:36">
      <c r="U157" s="152">
        <v>153</v>
      </c>
      <c r="V157" s="108" t="s">
        <v>444</v>
      </c>
      <c r="W157" s="109" t="s">
        <v>167</v>
      </c>
      <c r="X157" s="110" t="s">
        <v>29</v>
      </c>
      <c r="Y157" s="113" t="s">
        <v>445</v>
      </c>
      <c r="Z157" s="112">
        <v>44.81</v>
      </c>
      <c r="AA157" s="110">
        <v>112</v>
      </c>
      <c r="AB157" s="141">
        <v>5019</v>
      </c>
      <c r="AC157" s="110">
        <v>3</v>
      </c>
      <c r="AD157" s="141">
        <v>189858</v>
      </c>
      <c r="AE157" s="142">
        <v>5</v>
      </c>
      <c r="AF157" s="143" t="s">
        <v>446</v>
      </c>
      <c r="AG157" s="141">
        <v>30000</v>
      </c>
      <c r="AH157" s="144">
        <v>1000</v>
      </c>
      <c r="AI157" s="145" t="s">
        <v>26</v>
      </c>
      <c r="AJ157" s="147" t="s">
        <v>106</v>
      </c>
    </row>
    <row r="158" customHeight="1" spans="21:36">
      <c r="U158" s="152">
        <v>154</v>
      </c>
      <c r="V158" s="108" t="s">
        <v>172</v>
      </c>
      <c r="W158" s="109" t="s">
        <v>173</v>
      </c>
      <c r="X158" s="110" t="s">
        <v>51</v>
      </c>
      <c r="Y158" s="113" t="s">
        <v>263</v>
      </c>
      <c r="Z158" s="112">
        <v>46.9</v>
      </c>
      <c r="AA158" s="110">
        <v>48</v>
      </c>
      <c r="AB158" s="141">
        <v>2251</v>
      </c>
      <c r="AC158" s="110">
        <v>1</v>
      </c>
      <c r="AD158" s="141">
        <v>27014</v>
      </c>
      <c r="AE158" s="142" t="s">
        <v>142</v>
      </c>
      <c r="AF158" s="143" t="s">
        <v>446</v>
      </c>
      <c r="AG158" s="141">
        <v>15000</v>
      </c>
      <c r="AH158" s="144">
        <v>100</v>
      </c>
      <c r="AI158" s="145" t="s">
        <v>26</v>
      </c>
      <c r="AJ158" s="147" t="s">
        <v>106</v>
      </c>
    </row>
    <row r="159" customHeight="1" spans="21:36">
      <c r="U159" s="152">
        <v>155</v>
      </c>
      <c r="V159" s="154" t="s">
        <v>320</v>
      </c>
      <c r="W159" s="155" t="s">
        <v>321</v>
      </c>
      <c r="X159" s="110" t="s">
        <v>51</v>
      </c>
      <c r="Y159" s="113" t="s">
        <v>447</v>
      </c>
      <c r="Z159" s="114">
        <v>20</v>
      </c>
      <c r="AA159" s="110">
        <v>19</v>
      </c>
      <c r="AB159" s="141">
        <v>380</v>
      </c>
      <c r="AC159" s="110">
        <v>3</v>
      </c>
      <c r="AD159" s="141">
        <v>14375</v>
      </c>
      <c r="AE159" s="142">
        <v>5</v>
      </c>
      <c r="AF159" s="163" t="s">
        <v>39</v>
      </c>
      <c r="AG159" s="141">
        <v>2000</v>
      </c>
      <c r="AH159" s="144">
        <v>100</v>
      </c>
      <c r="AI159" s="145" t="s">
        <v>26</v>
      </c>
      <c r="AJ159" s="147" t="s">
        <v>106</v>
      </c>
    </row>
    <row r="160" customHeight="1" spans="21:36">
      <c r="U160" s="152">
        <v>156</v>
      </c>
      <c r="V160" s="149" t="s">
        <v>177</v>
      </c>
      <c r="W160" s="143" t="s">
        <v>178</v>
      </c>
      <c r="X160" s="110" t="s">
        <v>448</v>
      </c>
      <c r="Y160" s="113" t="s">
        <v>449</v>
      </c>
      <c r="Z160" s="114">
        <v>32</v>
      </c>
      <c r="AA160" s="110">
        <v>19</v>
      </c>
      <c r="AB160" s="141">
        <v>608</v>
      </c>
      <c r="AC160" s="110">
        <v>3</v>
      </c>
      <c r="AD160" s="141">
        <v>23001</v>
      </c>
      <c r="AE160" s="142">
        <v>5</v>
      </c>
      <c r="AF160" s="163" t="s">
        <v>39</v>
      </c>
      <c r="AG160" s="141">
        <v>4000</v>
      </c>
      <c r="AH160" s="144">
        <v>100</v>
      </c>
      <c r="AI160" s="145" t="s">
        <v>26</v>
      </c>
      <c r="AJ160" s="147" t="s">
        <v>106</v>
      </c>
    </row>
    <row r="161" customHeight="1" spans="21:36">
      <c r="U161" s="152">
        <v>157</v>
      </c>
      <c r="V161" s="143" t="s">
        <v>450</v>
      </c>
      <c r="W161" s="143" t="s">
        <v>451</v>
      </c>
      <c r="X161" s="110" t="s">
        <v>51</v>
      </c>
      <c r="Y161" s="113" t="s">
        <v>449</v>
      </c>
      <c r="Z161" s="114">
        <v>20</v>
      </c>
      <c r="AA161" s="110">
        <v>19</v>
      </c>
      <c r="AB161" s="141">
        <v>380</v>
      </c>
      <c r="AC161" s="110">
        <v>3</v>
      </c>
      <c r="AD161" s="141">
        <v>14375</v>
      </c>
      <c r="AE161" s="142">
        <v>5</v>
      </c>
      <c r="AF161" s="163" t="s">
        <v>452</v>
      </c>
      <c r="AG161" s="141">
        <v>2000</v>
      </c>
      <c r="AH161" s="144">
        <v>100</v>
      </c>
      <c r="AI161" s="145" t="s">
        <v>26</v>
      </c>
      <c r="AJ161" s="147" t="s">
        <v>106</v>
      </c>
    </row>
    <row r="162" customHeight="1" spans="21:36">
      <c r="U162" s="152">
        <v>158</v>
      </c>
      <c r="V162" s="143" t="s">
        <v>450</v>
      </c>
      <c r="W162" s="143" t="s">
        <v>453</v>
      </c>
      <c r="X162" s="110" t="s">
        <v>51</v>
      </c>
      <c r="Y162" s="113" t="s">
        <v>449</v>
      </c>
      <c r="Z162" s="114">
        <v>20</v>
      </c>
      <c r="AA162" s="110">
        <v>19</v>
      </c>
      <c r="AB162" s="141">
        <v>380</v>
      </c>
      <c r="AC162" s="110">
        <v>3</v>
      </c>
      <c r="AD162" s="141">
        <v>14375</v>
      </c>
      <c r="AE162" s="142">
        <v>5</v>
      </c>
      <c r="AF162" s="163" t="s">
        <v>452</v>
      </c>
      <c r="AG162" s="141">
        <v>2000</v>
      </c>
      <c r="AH162" s="144">
        <v>100</v>
      </c>
      <c r="AI162" s="145" t="s">
        <v>26</v>
      </c>
      <c r="AJ162" s="147" t="s">
        <v>106</v>
      </c>
    </row>
    <row r="163" customHeight="1" spans="21:36">
      <c r="U163" s="152">
        <v>159</v>
      </c>
      <c r="V163" s="156" t="s">
        <v>304</v>
      </c>
      <c r="W163" s="143" t="s">
        <v>305</v>
      </c>
      <c r="X163" s="110" t="s">
        <v>51</v>
      </c>
      <c r="Y163" s="113" t="s">
        <v>449</v>
      </c>
      <c r="Z163" s="157">
        <v>30.47</v>
      </c>
      <c r="AA163" s="110">
        <v>20</v>
      </c>
      <c r="AB163" s="141">
        <v>609</v>
      </c>
      <c r="AC163" s="110">
        <v>3</v>
      </c>
      <c r="AD163" s="141">
        <v>23054</v>
      </c>
      <c r="AE163" s="142">
        <v>5</v>
      </c>
      <c r="AF163" s="143" t="s">
        <v>143</v>
      </c>
      <c r="AG163" s="141">
        <v>4000</v>
      </c>
      <c r="AH163" s="144">
        <v>100</v>
      </c>
      <c r="AI163" s="145" t="s">
        <v>26</v>
      </c>
      <c r="AJ163" s="147" t="s">
        <v>120</v>
      </c>
    </row>
    <row r="164" customHeight="1" spans="21:36">
      <c r="U164" s="152">
        <v>160</v>
      </c>
      <c r="V164" s="156" t="s">
        <v>307</v>
      </c>
      <c r="W164" s="143" t="s">
        <v>305</v>
      </c>
      <c r="X164" s="110" t="s">
        <v>51</v>
      </c>
      <c r="Y164" s="113" t="s">
        <v>449</v>
      </c>
      <c r="Z164" s="157">
        <v>30.47</v>
      </c>
      <c r="AA164" s="110">
        <v>20</v>
      </c>
      <c r="AB164" s="141">
        <v>609</v>
      </c>
      <c r="AC164" s="110">
        <v>3</v>
      </c>
      <c r="AD164" s="141">
        <v>23054</v>
      </c>
      <c r="AE164" s="142">
        <v>5</v>
      </c>
      <c r="AF164" s="143" t="s">
        <v>143</v>
      </c>
      <c r="AG164" s="141">
        <v>4000</v>
      </c>
      <c r="AH164" s="144">
        <v>100</v>
      </c>
      <c r="AI164" s="145" t="s">
        <v>26</v>
      </c>
      <c r="AJ164" s="147" t="s">
        <v>120</v>
      </c>
    </row>
    <row r="165" customHeight="1" spans="21:36">
      <c r="U165" s="152">
        <v>161</v>
      </c>
      <c r="V165" s="156" t="s">
        <v>308</v>
      </c>
      <c r="W165" s="143" t="s">
        <v>305</v>
      </c>
      <c r="X165" s="110" t="s">
        <v>51</v>
      </c>
      <c r="Y165" s="113" t="s">
        <v>449</v>
      </c>
      <c r="Z165" s="157">
        <v>30.47</v>
      </c>
      <c r="AA165" s="110">
        <v>20</v>
      </c>
      <c r="AB165" s="141">
        <v>609</v>
      </c>
      <c r="AC165" s="110">
        <v>3</v>
      </c>
      <c r="AD165" s="141">
        <v>23054</v>
      </c>
      <c r="AE165" s="142">
        <v>5</v>
      </c>
      <c r="AF165" s="143" t="s">
        <v>143</v>
      </c>
      <c r="AG165" s="141">
        <v>4000</v>
      </c>
      <c r="AH165" s="144">
        <v>100</v>
      </c>
      <c r="AI165" s="145" t="s">
        <v>26</v>
      </c>
      <c r="AJ165" s="147" t="s">
        <v>120</v>
      </c>
    </row>
    <row r="166" customHeight="1" spans="21:36">
      <c r="U166" s="152">
        <v>162</v>
      </c>
      <c r="V166" s="156" t="s">
        <v>310</v>
      </c>
      <c r="W166" s="143" t="s">
        <v>305</v>
      </c>
      <c r="X166" s="110" t="s">
        <v>51</v>
      </c>
      <c r="Y166" s="113" t="s">
        <v>449</v>
      </c>
      <c r="Z166" s="157">
        <v>30.47</v>
      </c>
      <c r="AA166" s="110">
        <v>20</v>
      </c>
      <c r="AB166" s="141">
        <v>609</v>
      </c>
      <c r="AC166" s="110">
        <v>3</v>
      </c>
      <c r="AD166" s="141">
        <v>23054</v>
      </c>
      <c r="AE166" s="142">
        <v>5</v>
      </c>
      <c r="AF166" s="143" t="s">
        <v>143</v>
      </c>
      <c r="AG166" s="141">
        <v>4000</v>
      </c>
      <c r="AH166" s="144">
        <v>100</v>
      </c>
      <c r="AI166" s="145" t="s">
        <v>26</v>
      </c>
      <c r="AJ166" s="147" t="s">
        <v>120</v>
      </c>
    </row>
    <row r="167" customHeight="1" spans="21:36">
      <c r="U167" s="152">
        <v>163</v>
      </c>
      <c r="V167" s="156" t="s">
        <v>311</v>
      </c>
      <c r="W167" s="143" t="s">
        <v>305</v>
      </c>
      <c r="X167" s="110" t="s">
        <v>51</v>
      </c>
      <c r="Y167" s="113" t="s">
        <v>449</v>
      </c>
      <c r="Z167" s="157">
        <v>29.46</v>
      </c>
      <c r="AA167" s="110">
        <v>20</v>
      </c>
      <c r="AB167" s="141">
        <v>589</v>
      </c>
      <c r="AC167" s="110">
        <v>3</v>
      </c>
      <c r="AD167" s="141">
        <v>22289</v>
      </c>
      <c r="AE167" s="142">
        <v>5</v>
      </c>
      <c r="AF167" s="143" t="s">
        <v>143</v>
      </c>
      <c r="AG167" s="141">
        <v>4000</v>
      </c>
      <c r="AH167" s="144">
        <v>100</v>
      </c>
      <c r="AI167" s="145" t="s">
        <v>26</v>
      </c>
      <c r="AJ167" s="147" t="s">
        <v>120</v>
      </c>
    </row>
    <row r="168" customHeight="1" spans="21:36">
      <c r="U168" s="152">
        <v>164</v>
      </c>
      <c r="V168" s="149" t="s">
        <v>454</v>
      </c>
      <c r="W168" s="143" t="s">
        <v>318</v>
      </c>
      <c r="X168" s="110" t="s">
        <v>51</v>
      </c>
      <c r="Y168" s="113" t="s">
        <v>449</v>
      </c>
      <c r="Z168" s="151">
        <v>46</v>
      </c>
      <c r="AA168" s="110">
        <v>12</v>
      </c>
      <c r="AB168" s="141">
        <v>552</v>
      </c>
      <c r="AC168" s="110">
        <v>3</v>
      </c>
      <c r="AD168" s="141">
        <v>20882</v>
      </c>
      <c r="AE168" s="142">
        <v>5</v>
      </c>
      <c r="AF168" s="143" t="s">
        <v>39</v>
      </c>
      <c r="AG168" s="141">
        <v>3000</v>
      </c>
      <c r="AH168" s="144">
        <v>100</v>
      </c>
      <c r="AI168" s="145" t="s">
        <v>26</v>
      </c>
      <c r="AJ168" s="147" t="s">
        <v>106</v>
      </c>
    </row>
    <row r="169" customHeight="1" spans="21:36">
      <c r="U169" s="152">
        <v>165</v>
      </c>
      <c r="V169" s="108" t="s">
        <v>181</v>
      </c>
      <c r="W169" s="109" t="s">
        <v>455</v>
      </c>
      <c r="X169" s="110" t="s">
        <v>51</v>
      </c>
      <c r="Y169" s="111" t="s">
        <v>449</v>
      </c>
      <c r="Z169" s="112">
        <v>47.94</v>
      </c>
      <c r="AA169" s="110">
        <v>47</v>
      </c>
      <c r="AB169" s="141">
        <v>2253</v>
      </c>
      <c r="AC169" s="110">
        <v>3</v>
      </c>
      <c r="AD169" s="141">
        <v>85238</v>
      </c>
      <c r="AE169" s="142">
        <v>5</v>
      </c>
      <c r="AF169" s="143" t="s">
        <v>161</v>
      </c>
      <c r="AG169" s="141">
        <v>15000</v>
      </c>
      <c r="AH169" s="144">
        <v>500</v>
      </c>
      <c r="AI169" s="145" t="s">
        <v>26</v>
      </c>
      <c r="AJ169" s="147" t="s">
        <v>120</v>
      </c>
    </row>
    <row r="170" customHeight="1" spans="21:36">
      <c r="U170" s="152">
        <v>166</v>
      </c>
      <c r="V170" s="159" t="s">
        <v>456</v>
      </c>
      <c r="W170" s="159" t="s">
        <v>457</v>
      </c>
      <c r="X170" s="110" t="s">
        <v>51</v>
      </c>
      <c r="Y170" s="150" t="s">
        <v>52</v>
      </c>
      <c r="Z170" s="173">
        <v>498</v>
      </c>
      <c r="AA170" s="110">
        <v>40</v>
      </c>
      <c r="AB170" s="141">
        <v>19920</v>
      </c>
      <c r="AC170" s="110">
        <v>3</v>
      </c>
      <c r="AD170" s="141">
        <v>753574</v>
      </c>
      <c r="AE170" s="142">
        <v>5</v>
      </c>
      <c r="AF170" s="143" t="s">
        <v>458</v>
      </c>
      <c r="AG170" s="141">
        <v>120000</v>
      </c>
      <c r="AH170" s="144">
        <v>5000</v>
      </c>
      <c r="AI170" s="145" t="s">
        <v>26</v>
      </c>
      <c r="AJ170" s="147" t="s">
        <v>120</v>
      </c>
    </row>
    <row r="171" customHeight="1" spans="21:36">
      <c r="U171" s="152">
        <v>167</v>
      </c>
      <c r="V171" s="143" t="s">
        <v>459</v>
      </c>
      <c r="W171" s="143" t="s">
        <v>460</v>
      </c>
      <c r="X171" s="110" t="s">
        <v>51</v>
      </c>
      <c r="Y171" s="150" t="s">
        <v>461</v>
      </c>
      <c r="Z171" s="114">
        <v>107.12</v>
      </c>
      <c r="AA171" s="110">
        <v>29</v>
      </c>
      <c r="AB171" s="141">
        <v>3106</v>
      </c>
      <c r="AC171" s="110">
        <v>3</v>
      </c>
      <c r="AD171" s="141">
        <v>117518</v>
      </c>
      <c r="AE171" s="142">
        <v>5</v>
      </c>
      <c r="AF171" s="143" t="s">
        <v>143</v>
      </c>
      <c r="AG171" s="141">
        <v>20000</v>
      </c>
      <c r="AH171" s="144">
        <v>1000</v>
      </c>
      <c r="AI171" s="145" t="s">
        <v>26</v>
      </c>
      <c r="AJ171" s="147" t="s">
        <v>120</v>
      </c>
    </row>
    <row r="172" customHeight="1" spans="21:36">
      <c r="U172" s="152">
        <v>168</v>
      </c>
      <c r="V172" s="149" t="s">
        <v>189</v>
      </c>
      <c r="W172" s="143" t="s">
        <v>190</v>
      </c>
      <c r="X172" s="110" t="s">
        <v>51</v>
      </c>
      <c r="Y172" s="152">
        <v>1</v>
      </c>
      <c r="Z172" s="114">
        <v>34.2</v>
      </c>
      <c r="AA172" s="110">
        <v>101</v>
      </c>
      <c r="AB172" s="141">
        <v>3454</v>
      </c>
      <c r="AC172" s="110">
        <v>3</v>
      </c>
      <c r="AD172" s="141">
        <v>130672</v>
      </c>
      <c r="AE172" s="142">
        <v>5</v>
      </c>
      <c r="AF172" s="143" t="s">
        <v>462</v>
      </c>
      <c r="AG172" s="141">
        <v>20000</v>
      </c>
      <c r="AH172" s="144">
        <v>1000</v>
      </c>
      <c r="AI172" s="145" t="s">
        <v>26</v>
      </c>
      <c r="AJ172" s="147" t="s">
        <v>120</v>
      </c>
    </row>
    <row r="173" customHeight="1" spans="21:36">
      <c r="U173" s="152">
        <v>169</v>
      </c>
      <c r="V173" s="149" t="s">
        <v>350</v>
      </c>
      <c r="W173" s="143" t="s">
        <v>190</v>
      </c>
      <c r="X173" s="110" t="s">
        <v>51</v>
      </c>
      <c r="Y173" s="152">
        <v>1</v>
      </c>
      <c r="Z173" s="114">
        <v>11.21</v>
      </c>
      <c r="AA173" s="110">
        <v>101</v>
      </c>
      <c r="AB173" s="141">
        <v>1132</v>
      </c>
      <c r="AC173" s="110">
        <v>3</v>
      </c>
      <c r="AD173" s="141">
        <v>42832</v>
      </c>
      <c r="AE173" s="142">
        <v>5</v>
      </c>
      <c r="AF173" s="143" t="s">
        <v>462</v>
      </c>
      <c r="AG173" s="141">
        <v>7000</v>
      </c>
      <c r="AH173" s="144">
        <v>100</v>
      </c>
      <c r="AI173" s="145" t="s">
        <v>26</v>
      </c>
      <c r="AJ173" s="147" t="s">
        <v>120</v>
      </c>
    </row>
    <row r="174" customHeight="1" spans="21:36">
      <c r="U174" s="152">
        <v>170</v>
      </c>
      <c r="V174" s="149" t="s">
        <v>193</v>
      </c>
      <c r="W174" s="143" t="s">
        <v>463</v>
      </c>
      <c r="X174" s="110" t="s">
        <v>29</v>
      </c>
      <c r="Y174" s="150" t="s">
        <v>52</v>
      </c>
      <c r="Z174" s="114">
        <v>393.52</v>
      </c>
      <c r="AA174" s="110">
        <v>27</v>
      </c>
      <c r="AB174" s="141">
        <v>10625</v>
      </c>
      <c r="AC174" s="110">
        <v>3</v>
      </c>
      <c r="AD174" s="141">
        <v>401945</v>
      </c>
      <c r="AE174" s="142">
        <v>5</v>
      </c>
      <c r="AF174" s="143" t="s">
        <v>464</v>
      </c>
      <c r="AG174" s="141">
        <v>70000</v>
      </c>
      <c r="AH174" s="144">
        <v>1000</v>
      </c>
      <c r="AI174" s="145" t="s">
        <v>26</v>
      </c>
      <c r="AJ174" s="147" t="s">
        <v>106</v>
      </c>
    </row>
    <row r="175" customHeight="1" spans="21:36">
      <c r="U175" s="152">
        <v>171</v>
      </c>
      <c r="V175" s="143" t="s">
        <v>465</v>
      </c>
      <c r="W175" s="143" t="s">
        <v>466</v>
      </c>
      <c r="X175" s="110" t="s">
        <v>29</v>
      </c>
      <c r="Y175" s="150" t="s">
        <v>141</v>
      </c>
      <c r="Z175" s="151">
        <v>30.54</v>
      </c>
      <c r="AA175" s="110">
        <v>22</v>
      </c>
      <c r="AB175" s="141">
        <v>672</v>
      </c>
      <c r="AC175" s="110">
        <v>3</v>
      </c>
      <c r="AD175" s="141">
        <v>25417</v>
      </c>
      <c r="AE175" s="142">
        <v>5</v>
      </c>
      <c r="AF175" s="143" t="s">
        <v>467</v>
      </c>
      <c r="AG175" s="141">
        <v>4000</v>
      </c>
      <c r="AH175" s="144">
        <v>100</v>
      </c>
      <c r="AI175" s="145" t="s">
        <v>26</v>
      </c>
      <c r="AJ175" s="147" t="s">
        <v>120</v>
      </c>
    </row>
    <row r="176" customHeight="1" spans="21:36">
      <c r="U176" s="152">
        <v>172</v>
      </c>
      <c r="V176" s="149" t="s">
        <v>198</v>
      </c>
      <c r="W176" s="143" t="s">
        <v>199</v>
      </c>
      <c r="X176" s="110" t="s">
        <v>29</v>
      </c>
      <c r="Y176" s="150" t="s">
        <v>468</v>
      </c>
      <c r="Z176" s="151">
        <v>304.77</v>
      </c>
      <c r="AA176" s="110">
        <v>22</v>
      </c>
      <c r="AB176" s="141">
        <v>6705</v>
      </c>
      <c r="AC176" s="110">
        <v>3</v>
      </c>
      <c r="AD176" s="141">
        <v>253648</v>
      </c>
      <c r="AE176" s="142">
        <v>5</v>
      </c>
      <c r="AF176" s="143" t="s">
        <v>467</v>
      </c>
      <c r="AG176" s="141">
        <v>40000</v>
      </c>
      <c r="AH176" s="144">
        <v>1000</v>
      </c>
      <c r="AI176" s="145" t="s">
        <v>26</v>
      </c>
      <c r="AJ176" s="147" t="s">
        <v>120</v>
      </c>
    </row>
    <row r="177" customHeight="1" spans="21:36">
      <c r="U177" s="152">
        <v>173</v>
      </c>
      <c r="V177" s="149" t="s">
        <v>202</v>
      </c>
      <c r="W177" s="143" t="s">
        <v>203</v>
      </c>
      <c r="X177" s="110" t="s">
        <v>51</v>
      </c>
      <c r="Y177" s="152">
        <v>2</v>
      </c>
      <c r="Z177" s="114">
        <v>81.91</v>
      </c>
      <c r="AA177" s="110">
        <v>16</v>
      </c>
      <c r="AB177" s="141">
        <v>1311</v>
      </c>
      <c r="AC177" s="110">
        <v>3</v>
      </c>
      <c r="AD177" s="141">
        <v>49578</v>
      </c>
      <c r="AE177" s="142">
        <v>5</v>
      </c>
      <c r="AF177" s="143" t="s">
        <v>469</v>
      </c>
      <c r="AG177" s="141">
        <v>8000</v>
      </c>
      <c r="AH177" s="144">
        <v>100</v>
      </c>
      <c r="AI177" s="110" t="s">
        <v>26</v>
      </c>
      <c r="AJ177" s="147" t="s">
        <v>120</v>
      </c>
    </row>
    <row r="178" customHeight="1" spans="21:36">
      <c r="U178" s="152">
        <v>174</v>
      </c>
      <c r="V178" s="149" t="s">
        <v>343</v>
      </c>
      <c r="W178" s="143" t="s">
        <v>470</v>
      </c>
      <c r="X178" s="110" t="s">
        <v>51</v>
      </c>
      <c r="Y178" s="150" t="s">
        <v>58</v>
      </c>
      <c r="Z178" s="114">
        <v>249.55</v>
      </c>
      <c r="AA178" s="110">
        <v>10</v>
      </c>
      <c r="AB178" s="141">
        <v>2496</v>
      </c>
      <c r="AC178" s="110">
        <v>1</v>
      </c>
      <c r="AD178" s="141">
        <v>29946</v>
      </c>
      <c r="AE178" s="142" t="s">
        <v>142</v>
      </c>
      <c r="AF178" s="143" t="s">
        <v>471</v>
      </c>
      <c r="AG178" s="141">
        <v>15000</v>
      </c>
      <c r="AH178" s="144">
        <v>100</v>
      </c>
      <c r="AI178" s="110" t="s">
        <v>26</v>
      </c>
      <c r="AJ178" s="147" t="s">
        <v>120</v>
      </c>
    </row>
    <row r="179" customHeight="1" spans="21:36">
      <c r="U179" s="152">
        <v>175</v>
      </c>
      <c r="V179" s="149" t="s">
        <v>206</v>
      </c>
      <c r="W179" s="143" t="s">
        <v>207</v>
      </c>
      <c r="X179" s="110" t="s">
        <v>29</v>
      </c>
      <c r="Y179" s="150" t="s">
        <v>52</v>
      </c>
      <c r="Z179" s="114">
        <v>476</v>
      </c>
      <c r="AA179" s="110">
        <v>28</v>
      </c>
      <c r="AB179" s="141">
        <v>13328</v>
      </c>
      <c r="AC179" s="110">
        <v>3</v>
      </c>
      <c r="AD179" s="141">
        <v>504198</v>
      </c>
      <c r="AE179" s="142">
        <v>5</v>
      </c>
      <c r="AF179" s="143" t="s">
        <v>161</v>
      </c>
      <c r="AG179" s="141">
        <v>80000</v>
      </c>
      <c r="AH179" s="144">
        <v>5000</v>
      </c>
      <c r="AI179" s="110" t="s">
        <v>26</v>
      </c>
      <c r="AJ179" s="147" t="s">
        <v>120</v>
      </c>
    </row>
    <row r="180" customHeight="1" spans="21:36">
      <c r="U180" s="152">
        <v>176</v>
      </c>
      <c r="V180" s="149" t="s">
        <v>210</v>
      </c>
      <c r="W180" s="143" t="s">
        <v>211</v>
      </c>
      <c r="X180" s="110" t="s">
        <v>51</v>
      </c>
      <c r="Y180" s="150" t="s">
        <v>58</v>
      </c>
      <c r="Z180" s="114">
        <v>81</v>
      </c>
      <c r="AA180" s="110">
        <v>30</v>
      </c>
      <c r="AB180" s="141">
        <v>2430</v>
      </c>
      <c r="AC180" s="110">
        <v>3</v>
      </c>
      <c r="AD180" s="141">
        <v>91927</v>
      </c>
      <c r="AE180" s="142">
        <v>5</v>
      </c>
      <c r="AF180" s="143" t="s">
        <v>161</v>
      </c>
      <c r="AG180" s="141">
        <v>15000</v>
      </c>
      <c r="AH180" s="144">
        <v>500</v>
      </c>
      <c r="AI180" s="110" t="s">
        <v>26</v>
      </c>
      <c r="AJ180" s="147" t="s">
        <v>120</v>
      </c>
    </row>
    <row r="181" customHeight="1" spans="21:36">
      <c r="U181" s="152">
        <v>177</v>
      </c>
      <c r="V181" s="149" t="s">
        <v>214</v>
      </c>
      <c r="W181" s="143" t="s">
        <v>211</v>
      </c>
      <c r="X181" s="110" t="s">
        <v>51</v>
      </c>
      <c r="Y181" s="150" t="s">
        <v>58</v>
      </c>
      <c r="Z181" s="114">
        <v>81</v>
      </c>
      <c r="AA181" s="110">
        <v>30</v>
      </c>
      <c r="AB181" s="141">
        <v>2430</v>
      </c>
      <c r="AC181" s="110">
        <v>3</v>
      </c>
      <c r="AD181" s="141">
        <v>91927</v>
      </c>
      <c r="AE181" s="142">
        <v>5</v>
      </c>
      <c r="AF181" s="143" t="s">
        <v>161</v>
      </c>
      <c r="AG181" s="141">
        <v>15000</v>
      </c>
      <c r="AH181" s="144">
        <v>500</v>
      </c>
      <c r="AI181" s="110" t="s">
        <v>26</v>
      </c>
      <c r="AJ181" s="147" t="s">
        <v>120</v>
      </c>
    </row>
    <row r="182" customHeight="1" spans="21:36">
      <c r="U182" s="152">
        <v>178</v>
      </c>
      <c r="V182" s="149" t="s">
        <v>217</v>
      </c>
      <c r="W182" s="143" t="s">
        <v>472</v>
      </c>
      <c r="X182" s="110" t="s">
        <v>448</v>
      </c>
      <c r="Y182" s="150" t="s">
        <v>52</v>
      </c>
      <c r="Z182" s="114">
        <v>188.4</v>
      </c>
      <c r="AA182" s="110">
        <v>5</v>
      </c>
      <c r="AB182" s="141">
        <v>942</v>
      </c>
      <c r="AC182" s="110">
        <v>3</v>
      </c>
      <c r="AD182" s="141">
        <v>35636</v>
      </c>
      <c r="AE182" s="142">
        <v>5</v>
      </c>
      <c r="AF182" s="143" t="s">
        <v>473</v>
      </c>
      <c r="AG182" s="141">
        <v>6000</v>
      </c>
      <c r="AH182" s="144">
        <v>100</v>
      </c>
      <c r="AI182" s="110" t="s">
        <v>26</v>
      </c>
      <c r="AJ182" s="147" t="s">
        <v>120</v>
      </c>
    </row>
    <row r="183" customHeight="1" spans="21:36">
      <c r="U183" s="152">
        <v>179</v>
      </c>
      <c r="V183" s="149" t="s">
        <v>299</v>
      </c>
      <c r="W183" s="143" t="s">
        <v>300</v>
      </c>
      <c r="X183" s="110" t="s">
        <v>29</v>
      </c>
      <c r="Y183" s="110">
        <v>1</v>
      </c>
      <c r="Z183" s="114">
        <v>110</v>
      </c>
      <c r="AA183" s="110">
        <v>112</v>
      </c>
      <c r="AB183" s="141">
        <v>12320</v>
      </c>
      <c r="AC183" s="110">
        <v>3</v>
      </c>
      <c r="AD183" s="141">
        <v>466066</v>
      </c>
      <c r="AE183" s="142">
        <v>5</v>
      </c>
      <c r="AF183" s="143" t="s">
        <v>161</v>
      </c>
      <c r="AG183" s="141">
        <v>80000</v>
      </c>
      <c r="AH183" s="144">
        <v>1000</v>
      </c>
      <c r="AI183" s="110" t="s">
        <v>26</v>
      </c>
      <c r="AJ183" s="147" t="s">
        <v>120</v>
      </c>
    </row>
    <row r="184" customHeight="1" spans="21:36">
      <c r="U184" s="152">
        <v>180</v>
      </c>
      <c r="V184" s="149" t="s">
        <v>221</v>
      </c>
      <c r="W184" s="143" t="s">
        <v>474</v>
      </c>
      <c r="X184" s="110" t="s">
        <v>51</v>
      </c>
      <c r="Y184" s="110">
        <v>1</v>
      </c>
      <c r="Z184" s="114">
        <v>28</v>
      </c>
      <c r="AA184" s="110">
        <v>40</v>
      </c>
      <c r="AB184" s="141">
        <v>1120</v>
      </c>
      <c r="AC184" s="110">
        <v>3</v>
      </c>
      <c r="AD184" s="141">
        <v>42370</v>
      </c>
      <c r="AE184" s="142">
        <v>5</v>
      </c>
      <c r="AF184" s="143" t="s">
        <v>161</v>
      </c>
      <c r="AG184" s="141">
        <v>7000</v>
      </c>
      <c r="AH184" s="144">
        <v>100</v>
      </c>
      <c r="AI184" s="110" t="s">
        <v>26</v>
      </c>
      <c r="AJ184" s="147" t="s">
        <v>120</v>
      </c>
    </row>
    <row r="185" customHeight="1" spans="21:36">
      <c r="U185" s="152">
        <v>181</v>
      </c>
      <c r="V185" s="149" t="s">
        <v>225</v>
      </c>
      <c r="W185" s="143" t="s">
        <v>475</v>
      </c>
      <c r="X185" s="110" t="s">
        <v>29</v>
      </c>
      <c r="Y185" s="113" t="s">
        <v>476</v>
      </c>
      <c r="Z185" s="114">
        <v>440</v>
      </c>
      <c r="AA185" s="110">
        <v>70</v>
      </c>
      <c r="AB185" s="141">
        <v>30800</v>
      </c>
      <c r="AC185" s="110">
        <v>3</v>
      </c>
      <c r="AD185" s="141">
        <v>1165164</v>
      </c>
      <c r="AE185" s="142">
        <v>5</v>
      </c>
      <c r="AF185" s="143" t="s">
        <v>161</v>
      </c>
      <c r="AG185" s="141">
        <v>200000</v>
      </c>
      <c r="AH185" s="144">
        <v>5000</v>
      </c>
      <c r="AI185" s="110" t="s">
        <v>26</v>
      </c>
      <c r="AJ185" s="147" t="s">
        <v>120</v>
      </c>
    </row>
    <row r="186" customHeight="1" spans="21:36">
      <c r="U186" s="152">
        <v>182</v>
      </c>
      <c r="V186" s="149" t="s">
        <v>229</v>
      </c>
      <c r="W186" s="143" t="s">
        <v>474</v>
      </c>
      <c r="X186" s="110" t="s">
        <v>51</v>
      </c>
      <c r="Y186" s="110">
        <v>1</v>
      </c>
      <c r="Z186" s="114">
        <v>14</v>
      </c>
      <c r="AA186" s="110">
        <v>25</v>
      </c>
      <c r="AB186" s="141">
        <v>350</v>
      </c>
      <c r="AC186" s="110">
        <v>3</v>
      </c>
      <c r="AD186" s="141">
        <v>13241</v>
      </c>
      <c r="AE186" s="142">
        <v>5</v>
      </c>
      <c r="AF186" s="143" t="s">
        <v>161</v>
      </c>
      <c r="AG186" s="141">
        <v>2000</v>
      </c>
      <c r="AH186" s="144">
        <v>100</v>
      </c>
      <c r="AI186" s="110" t="s">
        <v>26</v>
      </c>
      <c r="AJ186" s="147" t="s">
        <v>120</v>
      </c>
    </row>
    <row r="187" customHeight="1" spans="21:36">
      <c r="U187" s="152">
        <v>183</v>
      </c>
      <c r="V187" s="149" t="s">
        <v>346</v>
      </c>
      <c r="W187" s="143" t="s">
        <v>347</v>
      </c>
      <c r="X187" s="110" t="s">
        <v>29</v>
      </c>
      <c r="Y187" s="110">
        <v>1</v>
      </c>
      <c r="Z187" s="114">
        <v>14</v>
      </c>
      <c r="AA187" s="110">
        <v>112</v>
      </c>
      <c r="AB187" s="141">
        <v>1568</v>
      </c>
      <c r="AC187" s="110">
        <v>3</v>
      </c>
      <c r="AD187" s="141">
        <v>59317</v>
      </c>
      <c r="AE187" s="142">
        <v>5</v>
      </c>
      <c r="AF187" s="143" t="s">
        <v>161</v>
      </c>
      <c r="AG187" s="141">
        <v>10000</v>
      </c>
      <c r="AH187" s="144">
        <v>500</v>
      </c>
      <c r="AI187" s="110" t="s">
        <v>26</v>
      </c>
      <c r="AJ187" s="147" t="s">
        <v>120</v>
      </c>
    </row>
    <row r="188" customHeight="1" spans="21:36">
      <c r="U188" s="152">
        <v>184</v>
      </c>
      <c r="V188" s="149" t="s">
        <v>232</v>
      </c>
      <c r="W188" s="143" t="s">
        <v>233</v>
      </c>
      <c r="X188" s="110" t="s">
        <v>29</v>
      </c>
      <c r="Y188" s="110">
        <v>1</v>
      </c>
      <c r="Z188" s="114">
        <v>50</v>
      </c>
      <c r="AA188" s="110">
        <v>112</v>
      </c>
      <c r="AB188" s="141">
        <v>5600</v>
      </c>
      <c r="AC188" s="110">
        <v>3</v>
      </c>
      <c r="AD188" s="141">
        <v>211848</v>
      </c>
      <c r="AE188" s="142">
        <v>5</v>
      </c>
      <c r="AF188" s="143" t="s">
        <v>161</v>
      </c>
      <c r="AG188" s="141">
        <v>30000</v>
      </c>
      <c r="AH188" s="144">
        <v>1000</v>
      </c>
      <c r="AI188" s="110" t="s">
        <v>26</v>
      </c>
      <c r="AJ188" s="147" t="s">
        <v>120</v>
      </c>
    </row>
    <row r="189" customHeight="1" spans="21:36">
      <c r="U189" s="152">
        <v>185</v>
      </c>
      <c r="V189" s="143" t="s">
        <v>477</v>
      </c>
      <c r="W189" s="143" t="s">
        <v>478</v>
      </c>
      <c r="X189" s="110" t="s">
        <v>29</v>
      </c>
      <c r="Y189" s="110">
        <v>1</v>
      </c>
      <c r="Z189" s="114">
        <v>120</v>
      </c>
      <c r="AA189" s="110">
        <v>180</v>
      </c>
      <c r="AB189" s="141">
        <v>21600</v>
      </c>
      <c r="AC189" s="110">
        <v>3</v>
      </c>
      <c r="AD189" s="141">
        <v>817128</v>
      </c>
      <c r="AE189" s="142">
        <v>5</v>
      </c>
      <c r="AF189" s="143" t="s">
        <v>161</v>
      </c>
      <c r="AG189" s="141">
        <v>130000</v>
      </c>
      <c r="AH189" s="144">
        <v>5000</v>
      </c>
      <c r="AI189" s="110" t="s">
        <v>26</v>
      </c>
      <c r="AJ189" s="147" t="s">
        <v>120</v>
      </c>
    </row>
    <row r="190" customHeight="1" spans="21:36">
      <c r="U190" s="152">
        <v>186</v>
      </c>
      <c r="V190" s="143" t="s">
        <v>479</v>
      </c>
      <c r="W190" s="143" t="s">
        <v>237</v>
      </c>
      <c r="X190" s="110" t="s">
        <v>29</v>
      </c>
      <c r="Y190" s="113" t="s">
        <v>141</v>
      </c>
      <c r="Z190" s="114">
        <v>190</v>
      </c>
      <c r="AA190" s="110">
        <v>36</v>
      </c>
      <c r="AB190" s="141">
        <v>6840</v>
      </c>
      <c r="AC190" s="110">
        <v>3</v>
      </c>
      <c r="AD190" s="141">
        <v>258757</v>
      </c>
      <c r="AE190" s="142">
        <v>5</v>
      </c>
      <c r="AF190" s="143" t="s">
        <v>161</v>
      </c>
      <c r="AG190" s="141">
        <v>40000</v>
      </c>
      <c r="AH190" s="144">
        <v>1000</v>
      </c>
      <c r="AI190" s="110" t="s">
        <v>26</v>
      </c>
      <c r="AJ190" s="147" t="s">
        <v>120</v>
      </c>
    </row>
    <row r="191" customHeight="1" spans="21:36">
      <c r="U191" s="152">
        <v>187</v>
      </c>
      <c r="V191" s="149" t="s">
        <v>236</v>
      </c>
      <c r="W191" s="143" t="s">
        <v>237</v>
      </c>
      <c r="X191" s="110" t="s">
        <v>29</v>
      </c>
      <c r="Y191" s="113" t="s">
        <v>141</v>
      </c>
      <c r="Z191" s="114">
        <v>50</v>
      </c>
      <c r="AA191" s="110">
        <v>36</v>
      </c>
      <c r="AB191" s="141">
        <v>1800</v>
      </c>
      <c r="AC191" s="110">
        <v>3</v>
      </c>
      <c r="AD191" s="141">
        <v>68094</v>
      </c>
      <c r="AE191" s="142">
        <v>5</v>
      </c>
      <c r="AF191" s="143" t="s">
        <v>161</v>
      </c>
      <c r="AG191" s="141">
        <v>10000</v>
      </c>
      <c r="AH191" s="144">
        <v>500</v>
      </c>
      <c r="AI191" s="110" t="s">
        <v>26</v>
      </c>
      <c r="AJ191" s="147" t="s">
        <v>120</v>
      </c>
    </row>
    <row r="192" customHeight="1" spans="21:36">
      <c r="U192" s="152">
        <v>188</v>
      </c>
      <c r="V192" s="149" t="s">
        <v>240</v>
      </c>
      <c r="W192" s="143" t="s">
        <v>237</v>
      </c>
      <c r="X192" s="110" t="s">
        <v>29</v>
      </c>
      <c r="Y192" s="113" t="s">
        <v>141</v>
      </c>
      <c r="Z192" s="114">
        <v>70</v>
      </c>
      <c r="AA192" s="110">
        <v>36</v>
      </c>
      <c r="AB192" s="141">
        <v>2520</v>
      </c>
      <c r="AC192" s="110">
        <v>3</v>
      </c>
      <c r="AD192" s="141">
        <v>95332</v>
      </c>
      <c r="AE192" s="142">
        <v>5</v>
      </c>
      <c r="AF192" s="143" t="s">
        <v>161</v>
      </c>
      <c r="AG192" s="141">
        <v>15000</v>
      </c>
      <c r="AH192" s="144">
        <v>500</v>
      </c>
      <c r="AI192" s="110" t="s">
        <v>26</v>
      </c>
      <c r="AJ192" s="147" t="s">
        <v>120</v>
      </c>
    </row>
    <row r="193" customHeight="1" spans="21:36">
      <c r="U193" s="152">
        <v>189</v>
      </c>
      <c r="V193" s="158" t="s">
        <v>244</v>
      </c>
      <c r="W193" s="159" t="s">
        <v>245</v>
      </c>
      <c r="X193" s="110" t="s">
        <v>29</v>
      </c>
      <c r="Y193" s="113" t="s">
        <v>141</v>
      </c>
      <c r="Z193" s="160">
        <v>19</v>
      </c>
      <c r="AA193" s="110">
        <v>20</v>
      </c>
      <c r="AB193" s="141">
        <v>380</v>
      </c>
      <c r="AC193" s="110">
        <v>3</v>
      </c>
      <c r="AD193" s="141">
        <v>14375</v>
      </c>
      <c r="AE193" s="142">
        <v>5</v>
      </c>
      <c r="AF193" s="143" t="s">
        <v>480</v>
      </c>
      <c r="AG193" s="141">
        <v>2000</v>
      </c>
      <c r="AH193" s="144">
        <v>100</v>
      </c>
      <c r="AI193" s="110" t="s">
        <v>26</v>
      </c>
      <c r="AJ193" s="147" t="s">
        <v>120</v>
      </c>
    </row>
    <row r="194" customHeight="1" spans="21:36">
      <c r="U194" s="152">
        <v>190</v>
      </c>
      <c r="V194" s="158" t="s">
        <v>248</v>
      </c>
      <c r="W194" s="159" t="s">
        <v>249</v>
      </c>
      <c r="X194" s="110" t="s">
        <v>29</v>
      </c>
      <c r="Y194" s="113" t="s">
        <v>141</v>
      </c>
      <c r="Z194" s="160">
        <v>26</v>
      </c>
      <c r="AA194" s="110">
        <v>20</v>
      </c>
      <c r="AB194" s="141">
        <v>520</v>
      </c>
      <c r="AC194" s="110">
        <v>3</v>
      </c>
      <c r="AD194" s="141">
        <v>19672</v>
      </c>
      <c r="AE194" s="142">
        <v>5</v>
      </c>
      <c r="AF194" s="143" t="s">
        <v>480</v>
      </c>
      <c r="AG194" s="141">
        <v>3000</v>
      </c>
      <c r="AH194" s="144">
        <v>100</v>
      </c>
      <c r="AI194" s="110" t="s">
        <v>26</v>
      </c>
      <c r="AJ194" s="147" t="s">
        <v>120</v>
      </c>
    </row>
    <row r="195" customHeight="1" spans="21:36">
      <c r="U195" s="152">
        <v>191</v>
      </c>
      <c r="V195" s="158" t="s">
        <v>252</v>
      </c>
      <c r="W195" s="159" t="s">
        <v>253</v>
      </c>
      <c r="X195" s="110" t="s">
        <v>29</v>
      </c>
      <c r="Y195" s="113" t="s">
        <v>141</v>
      </c>
      <c r="Z195" s="160">
        <v>57</v>
      </c>
      <c r="AA195" s="110">
        <v>20</v>
      </c>
      <c r="AB195" s="141">
        <v>1140</v>
      </c>
      <c r="AC195" s="110">
        <v>3</v>
      </c>
      <c r="AD195" s="141">
        <v>43126</v>
      </c>
      <c r="AE195" s="142">
        <v>5</v>
      </c>
      <c r="AF195" s="143" t="s">
        <v>480</v>
      </c>
      <c r="AG195" s="141">
        <v>7000</v>
      </c>
      <c r="AH195" s="144">
        <v>100</v>
      </c>
      <c r="AI195" s="110" t="s">
        <v>26</v>
      </c>
      <c r="AJ195" s="147" t="s">
        <v>120</v>
      </c>
    </row>
    <row r="196" customHeight="1" spans="21:36">
      <c r="U196" s="152">
        <v>192</v>
      </c>
      <c r="V196" s="158" t="s">
        <v>256</v>
      </c>
      <c r="W196" s="159" t="s">
        <v>257</v>
      </c>
      <c r="X196" s="110" t="s">
        <v>29</v>
      </c>
      <c r="Y196" s="113" t="s">
        <v>141</v>
      </c>
      <c r="Z196" s="160">
        <v>28</v>
      </c>
      <c r="AA196" s="110">
        <v>20</v>
      </c>
      <c r="AB196" s="141">
        <v>560</v>
      </c>
      <c r="AC196" s="110">
        <v>3</v>
      </c>
      <c r="AD196" s="141">
        <v>21185</v>
      </c>
      <c r="AE196" s="142">
        <v>5</v>
      </c>
      <c r="AF196" s="143" t="s">
        <v>480</v>
      </c>
      <c r="AG196" s="141">
        <v>3000</v>
      </c>
      <c r="AH196" s="144">
        <v>100</v>
      </c>
      <c r="AI196" s="110" t="s">
        <v>26</v>
      </c>
      <c r="AJ196" s="147" t="s">
        <v>120</v>
      </c>
    </row>
    <row r="197" customHeight="1" spans="21:36">
      <c r="U197" s="152">
        <v>193</v>
      </c>
      <c r="V197" s="158" t="s">
        <v>261</v>
      </c>
      <c r="W197" s="159" t="s">
        <v>262</v>
      </c>
      <c r="X197" s="110" t="s">
        <v>29</v>
      </c>
      <c r="Y197" s="113" t="s">
        <v>141</v>
      </c>
      <c r="Z197" s="160">
        <v>20</v>
      </c>
      <c r="AA197" s="110">
        <v>20</v>
      </c>
      <c r="AB197" s="141">
        <v>400</v>
      </c>
      <c r="AC197" s="110">
        <v>3</v>
      </c>
      <c r="AD197" s="141">
        <v>15132</v>
      </c>
      <c r="AE197" s="142">
        <v>5</v>
      </c>
      <c r="AF197" s="143" t="s">
        <v>480</v>
      </c>
      <c r="AG197" s="141">
        <v>2500</v>
      </c>
      <c r="AH197" s="144">
        <v>100</v>
      </c>
      <c r="AI197" s="110" t="s">
        <v>26</v>
      </c>
      <c r="AJ197" s="147" t="s">
        <v>120</v>
      </c>
    </row>
    <row r="198" customHeight="1" spans="21:36">
      <c r="U198" s="152">
        <v>194</v>
      </c>
      <c r="V198" s="158" t="s">
        <v>264</v>
      </c>
      <c r="W198" s="159" t="s">
        <v>265</v>
      </c>
      <c r="X198" s="110" t="s">
        <v>29</v>
      </c>
      <c r="Y198" s="113" t="s">
        <v>141</v>
      </c>
      <c r="Z198" s="160">
        <v>14</v>
      </c>
      <c r="AA198" s="110">
        <v>20</v>
      </c>
      <c r="AB198" s="141">
        <v>280</v>
      </c>
      <c r="AC198" s="110">
        <v>3</v>
      </c>
      <c r="AD198" s="141">
        <v>10592</v>
      </c>
      <c r="AE198" s="142">
        <v>5</v>
      </c>
      <c r="AF198" s="143" t="s">
        <v>480</v>
      </c>
      <c r="AG198" s="141">
        <v>2000</v>
      </c>
      <c r="AH198" s="144">
        <v>100</v>
      </c>
      <c r="AI198" s="110" t="s">
        <v>26</v>
      </c>
      <c r="AJ198" s="147" t="s">
        <v>120</v>
      </c>
    </row>
    <row r="199" customHeight="1" spans="21:36">
      <c r="U199" s="152">
        <v>195</v>
      </c>
      <c r="V199" s="158" t="s">
        <v>268</v>
      </c>
      <c r="W199" s="159" t="s">
        <v>269</v>
      </c>
      <c r="X199" s="110" t="s">
        <v>29</v>
      </c>
      <c r="Y199" s="113" t="s">
        <v>141</v>
      </c>
      <c r="Z199" s="160">
        <v>40.5</v>
      </c>
      <c r="AA199" s="110">
        <v>20</v>
      </c>
      <c r="AB199" s="141">
        <v>810</v>
      </c>
      <c r="AC199" s="110">
        <v>3</v>
      </c>
      <c r="AD199" s="141">
        <v>30642</v>
      </c>
      <c r="AE199" s="142">
        <v>5</v>
      </c>
      <c r="AF199" s="143" t="s">
        <v>480</v>
      </c>
      <c r="AG199" s="141">
        <v>5000</v>
      </c>
      <c r="AH199" s="144">
        <v>100</v>
      </c>
      <c r="AI199" s="110" t="s">
        <v>26</v>
      </c>
      <c r="AJ199" s="147" t="s">
        <v>120</v>
      </c>
    </row>
    <row r="200" customHeight="1" spans="21:36">
      <c r="U200" s="152">
        <v>196</v>
      </c>
      <c r="V200" s="158" t="s">
        <v>272</v>
      </c>
      <c r="W200" s="159" t="s">
        <v>273</v>
      </c>
      <c r="X200" s="110" t="s">
        <v>29</v>
      </c>
      <c r="Y200" s="113" t="s">
        <v>141</v>
      </c>
      <c r="Z200" s="160">
        <v>48</v>
      </c>
      <c r="AA200" s="110">
        <v>20</v>
      </c>
      <c r="AB200" s="141">
        <v>960</v>
      </c>
      <c r="AC200" s="110">
        <v>3</v>
      </c>
      <c r="AD200" s="141">
        <v>36317</v>
      </c>
      <c r="AE200" s="142">
        <v>5</v>
      </c>
      <c r="AF200" s="143" t="s">
        <v>480</v>
      </c>
      <c r="AG200" s="141">
        <v>6000</v>
      </c>
      <c r="AH200" s="144">
        <v>100</v>
      </c>
      <c r="AI200" s="110" t="s">
        <v>26</v>
      </c>
      <c r="AJ200" s="147" t="s">
        <v>120</v>
      </c>
    </row>
    <row r="201" customHeight="1" spans="21:36">
      <c r="U201" s="152">
        <v>197</v>
      </c>
      <c r="V201" s="158" t="s">
        <v>276</v>
      </c>
      <c r="W201" s="159" t="s">
        <v>277</v>
      </c>
      <c r="X201" s="110" t="s">
        <v>29</v>
      </c>
      <c r="Y201" s="113" t="s">
        <v>141</v>
      </c>
      <c r="Z201" s="160">
        <v>48</v>
      </c>
      <c r="AA201" s="110">
        <v>20</v>
      </c>
      <c r="AB201" s="141">
        <v>960</v>
      </c>
      <c r="AC201" s="110">
        <v>3</v>
      </c>
      <c r="AD201" s="141">
        <v>36317</v>
      </c>
      <c r="AE201" s="142">
        <v>5</v>
      </c>
      <c r="AF201" s="143" t="s">
        <v>480</v>
      </c>
      <c r="AG201" s="141">
        <v>6000</v>
      </c>
      <c r="AH201" s="144">
        <v>100</v>
      </c>
      <c r="AI201" s="110" t="s">
        <v>26</v>
      </c>
      <c r="AJ201" s="147" t="s">
        <v>120</v>
      </c>
    </row>
    <row r="202" customHeight="1" spans="21:36">
      <c r="U202" s="152">
        <v>198</v>
      </c>
      <c r="V202" s="158" t="s">
        <v>280</v>
      </c>
      <c r="W202" s="159" t="s">
        <v>281</v>
      </c>
      <c r="X202" s="110" t="s">
        <v>29</v>
      </c>
      <c r="Y202" s="113" t="s">
        <v>141</v>
      </c>
      <c r="Z202" s="160">
        <v>32</v>
      </c>
      <c r="AA202" s="110">
        <v>20</v>
      </c>
      <c r="AB202" s="141">
        <v>640</v>
      </c>
      <c r="AC202" s="110">
        <v>3</v>
      </c>
      <c r="AD202" s="141">
        <v>24211</v>
      </c>
      <c r="AE202" s="142">
        <v>5</v>
      </c>
      <c r="AF202" s="143" t="s">
        <v>480</v>
      </c>
      <c r="AG202" s="141">
        <v>4000</v>
      </c>
      <c r="AH202" s="144">
        <v>100</v>
      </c>
      <c r="AI202" s="110" t="s">
        <v>26</v>
      </c>
      <c r="AJ202" s="147" t="s">
        <v>120</v>
      </c>
    </row>
    <row r="203" customHeight="1" spans="21:36">
      <c r="U203" s="152">
        <v>199</v>
      </c>
      <c r="V203" s="159" t="s">
        <v>481</v>
      </c>
      <c r="W203" s="159" t="s">
        <v>482</v>
      </c>
      <c r="X203" s="110" t="s">
        <v>29</v>
      </c>
      <c r="Y203" s="113" t="s">
        <v>141</v>
      </c>
      <c r="Z203" s="160">
        <v>14</v>
      </c>
      <c r="AA203" s="110">
        <v>20</v>
      </c>
      <c r="AB203" s="141">
        <v>280</v>
      </c>
      <c r="AC203" s="110">
        <v>3</v>
      </c>
      <c r="AD203" s="141">
        <v>10592</v>
      </c>
      <c r="AE203" s="142">
        <v>5</v>
      </c>
      <c r="AF203" s="143" t="s">
        <v>480</v>
      </c>
      <c r="AG203" s="141">
        <v>2000</v>
      </c>
      <c r="AH203" s="144">
        <v>100</v>
      </c>
      <c r="AI203" s="110" t="s">
        <v>26</v>
      </c>
      <c r="AJ203" s="147" t="s">
        <v>120</v>
      </c>
    </row>
    <row r="204" customHeight="1" spans="21:36">
      <c r="U204" s="152">
        <v>200</v>
      </c>
      <c r="V204" s="158" t="s">
        <v>284</v>
      </c>
      <c r="W204" s="159" t="s">
        <v>285</v>
      </c>
      <c r="X204" s="110" t="s">
        <v>29</v>
      </c>
      <c r="Y204" s="113" t="s">
        <v>141</v>
      </c>
      <c r="Z204" s="160">
        <v>48</v>
      </c>
      <c r="AA204" s="110">
        <v>20</v>
      </c>
      <c r="AB204" s="141">
        <v>960</v>
      </c>
      <c r="AC204" s="110">
        <v>3</v>
      </c>
      <c r="AD204" s="141">
        <v>36317</v>
      </c>
      <c r="AE204" s="142">
        <v>5</v>
      </c>
      <c r="AF204" s="143" t="s">
        <v>480</v>
      </c>
      <c r="AG204" s="141">
        <v>6000</v>
      </c>
      <c r="AH204" s="144">
        <v>100</v>
      </c>
      <c r="AI204" s="110" t="s">
        <v>26</v>
      </c>
      <c r="AJ204" s="147" t="s">
        <v>120</v>
      </c>
    </row>
    <row r="205" customHeight="1" spans="21:36">
      <c r="U205" s="152">
        <v>201</v>
      </c>
      <c r="V205" s="158" t="s">
        <v>288</v>
      </c>
      <c r="W205" s="159" t="s">
        <v>289</v>
      </c>
      <c r="X205" s="110" t="s">
        <v>29</v>
      </c>
      <c r="Y205" s="113" t="s">
        <v>141</v>
      </c>
      <c r="Z205" s="160">
        <v>32</v>
      </c>
      <c r="AA205" s="110">
        <v>20</v>
      </c>
      <c r="AB205" s="141">
        <v>640</v>
      </c>
      <c r="AC205" s="110">
        <v>3</v>
      </c>
      <c r="AD205" s="141">
        <v>24211</v>
      </c>
      <c r="AE205" s="142">
        <v>5</v>
      </c>
      <c r="AF205" s="143" t="s">
        <v>480</v>
      </c>
      <c r="AG205" s="141">
        <v>4000</v>
      </c>
      <c r="AH205" s="144">
        <v>100</v>
      </c>
      <c r="AI205" s="110" t="s">
        <v>26</v>
      </c>
      <c r="AJ205" s="147" t="s">
        <v>120</v>
      </c>
    </row>
    <row r="206" customHeight="1" spans="21:36">
      <c r="U206" s="152">
        <v>202</v>
      </c>
      <c r="V206" s="159" t="s">
        <v>483</v>
      </c>
      <c r="W206" s="159" t="s">
        <v>484</v>
      </c>
      <c r="X206" s="110" t="s">
        <v>29</v>
      </c>
      <c r="Y206" s="113" t="s">
        <v>141</v>
      </c>
      <c r="Z206" s="160">
        <v>12</v>
      </c>
      <c r="AA206" s="110">
        <v>20</v>
      </c>
      <c r="AB206" s="141">
        <v>240</v>
      </c>
      <c r="AC206" s="110">
        <v>3</v>
      </c>
      <c r="AD206" s="141">
        <v>9079</v>
      </c>
      <c r="AE206" s="142">
        <v>5</v>
      </c>
      <c r="AF206" s="143" t="s">
        <v>480</v>
      </c>
      <c r="AG206" s="141">
        <v>1500</v>
      </c>
      <c r="AH206" s="144">
        <v>100</v>
      </c>
      <c r="AI206" s="110" t="s">
        <v>26</v>
      </c>
      <c r="AJ206" s="147" t="s">
        <v>120</v>
      </c>
    </row>
    <row r="207" customHeight="1" spans="21:36">
      <c r="U207" s="152">
        <v>203</v>
      </c>
      <c r="V207" s="158" t="s">
        <v>292</v>
      </c>
      <c r="W207" s="159" t="s">
        <v>293</v>
      </c>
      <c r="X207" s="110" t="s">
        <v>29</v>
      </c>
      <c r="Y207" s="113" t="s">
        <v>141</v>
      </c>
      <c r="Z207" s="160">
        <v>48</v>
      </c>
      <c r="AA207" s="110">
        <v>20</v>
      </c>
      <c r="AB207" s="141">
        <v>960</v>
      </c>
      <c r="AC207" s="110">
        <v>3</v>
      </c>
      <c r="AD207" s="141">
        <v>36317</v>
      </c>
      <c r="AE207" s="142">
        <v>5</v>
      </c>
      <c r="AF207" s="143" t="s">
        <v>480</v>
      </c>
      <c r="AG207" s="141">
        <v>6000</v>
      </c>
      <c r="AH207" s="144">
        <v>100</v>
      </c>
      <c r="AI207" s="110" t="s">
        <v>26</v>
      </c>
      <c r="AJ207" s="147" t="s">
        <v>106</v>
      </c>
    </row>
    <row r="208" customHeight="1" spans="21:36">
      <c r="U208" s="152"/>
      <c r="V208" s="152" t="s">
        <v>485</v>
      </c>
      <c r="W208" s="152" t="s">
        <v>486</v>
      </c>
      <c r="X208" s="164" t="s">
        <v>487</v>
      </c>
      <c r="Y208" s="164" t="s">
        <v>486</v>
      </c>
      <c r="Z208" s="165">
        <v>194070</v>
      </c>
      <c r="AA208" s="164" t="s">
        <v>486</v>
      </c>
      <c r="AB208" s="165">
        <v>2024269</v>
      </c>
      <c r="AC208" s="164" t="s">
        <v>486</v>
      </c>
      <c r="AD208" s="165">
        <v>121753928</v>
      </c>
      <c r="AE208" s="164" t="s">
        <v>486</v>
      </c>
      <c r="AF208" s="164" t="s">
        <v>486</v>
      </c>
      <c r="AG208" s="165">
        <v>22419000</v>
      </c>
      <c r="AH208" s="164" t="s">
        <v>486</v>
      </c>
      <c r="AI208" s="152" t="s">
        <v>486</v>
      </c>
      <c r="AJ208" s="110" t="s">
        <v>486</v>
      </c>
    </row>
  </sheetData>
  <mergeCells count="47">
    <mergeCell ref="A1:N1"/>
    <mergeCell ref="U1:AJ1"/>
    <mergeCell ref="X29:Y29"/>
    <mergeCell ref="X31:Y31"/>
    <mergeCell ref="X32:Y32"/>
    <mergeCell ref="X33:Y33"/>
    <mergeCell ref="X34:Y34"/>
    <mergeCell ref="X35:Y35"/>
    <mergeCell ref="X36:Y36"/>
    <mergeCell ref="A13:A14"/>
    <mergeCell ref="A30:A31"/>
    <mergeCell ref="B18:B21"/>
    <mergeCell ref="B22:B29"/>
    <mergeCell ref="G13:G14"/>
    <mergeCell ref="H13:H14"/>
    <mergeCell ref="H30:H31"/>
    <mergeCell ref="I13:I14"/>
    <mergeCell ref="I30:I31"/>
    <mergeCell ref="J13:J14"/>
    <mergeCell ref="J30:J31"/>
    <mergeCell ref="K13:K14"/>
    <mergeCell ref="K30:K31"/>
    <mergeCell ref="L13:L14"/>
    <mergeCell ref="L30:L31"/>
    <mergeCell ref="M13:M14"/>
    <mergeCell ref="M30:M31"/>
    <mergeCell ref="U8:U9"/>
    <mergeCell ref="U24:U25"/>
    <mergeCell ref="V11:V14"/>
    <mergeCell ref="V15:V22"/>
    <mergeCell ref="AC8:AC9"/>
    <mergeCell ref="AD8:AD9"/>
    <mergeCell ref="AD24:AD25"/>
    <mergeCell ref="AE8:AE9"/>
    <mergeCell ref="AE24:AE25"/>
    <mergeCell ref="AF8:AF9"/>
    <mergeCell ref="AF24:AF25"/>
    <mergeCell ref="AG8:AG9"/>
    <mergeCell ref="AG24:AG25"/>
    <mergeCell ref="AH8:AH9"/>
    <mergeCell ref="AH24:AH25"/>
    <mergeCell ref="AI8:AI9"/>
    <mergeCell ref="AI24:AI25"/>
    <mergeCell ref="AJ8:AJ9"/>
    <mergeCell ref="AJ11:AJ14"/>
    <mergeCell ref="AJ15:AJ22"/>
    <mergeCell ref="AJ24:AJ25"/>
  </mergeCells>
  <printOptions horizontalCentered="1"/>
  <pageMargins left="0.118110236220472" right="0.118110236220472" top="0.94488188976378" bottom="0.748031496062992" header="0.31496062992126" footer="0.31496062992126"/>
  <pageSetup paperSize="9" scale="95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38"/>
  <sheetViews>
    <sheetView workbookViewId="0">
      <pane ySplit="3" topLeftCell="A4" activePane="bottomLeft" state="frozen"/>
      <selection/>
      <selection pane="bottomLeft" activeCell="A1" sqref="A1:B1"/>
    </sheetView>
  </sheetViews>
  <sheetFormatPr defaultColWidth="9" defaultRowHeight="13.5"/>
  <cols>
    <col min="1" max="1" width="4.625" customWidth="1"/>
    <col min="2" max="2" width="17.75" customWidth="1"/>
    <col min="3" max="3" width="27.125" customWidth="1"/>
    <col min="4" max="4" width="9.5" customWidth="1"/>
    <col min="5" max="5" width="11.625" style="1" customWidth="1"/>
    <col min="6" max="6" width="10.25" customWidth="1"/>
    <col min="8" max="8" width="9.125" customWidth="1"/>
    <col min="9" max="9" width="8.375" customWidth="1"/>
  </cols>
  <sheetData>
    <row r="1" spans="1:2">
      <c r="A1" s="2" t="s">
        <v>488</v>
      </c>
      <c r="B1" s="3"/>
    </row>
    <row r="2" ht="55.5" customHeight="1" spans="1:28">
      <c r="A2" s="174" t="s">
        <v>489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M2" s="71" t="s">
        <v>1</v>
      </c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</row>
    <row r="3" ht="56.25" spans="1:28">
      <c r="A3" s="5" t="s">
        <v>2</v>
      </c>
      <c r="B3" s="6" t="s">
        <v>3</v>
      </c>
      <c r="C3" s="6" t="s">
        <v>4</v>
      </c>
      <c r="D3" s="7" t="s">
        <v>490</v>
      </c>
      <c r="E3" s="8" t="s">
        <v>6</v>
      </c>
      <c r="F3" s="9" t="s">
        <v>491</v>
      </c>
      <c r="G3" s="10" t="s">
        <v>492</v>
      </c>
      <c r="H3" s="11" t="s">
        <v>493</v>
      </c>
      <c r="I3" s="10" t="s">
        <v>10</v>
      </c>
      <c r="J3" s="10" t="s">
        <v>12</v>
      </c>
      <c r="K3" s="10" t="s">
        <v>13</v>
      </c>
      <c r="M3" s="72" t="s">
        <v>16</v>
      </c>
      <c r="N3" s="73" t="s">
        <v>3</v>
      </c>
      <c r="O3" s="73" t="s">
        <v>4</v>
      </c>
      <c r="P3" s="74" t="s">
        <v>17</v>
      </c>
      <c r="Q3" s="74" t="s">
        <v>18</v>
      </c>
      <c r="R3" s="74" t="s">
        <v>5</v>
      </c>
      <c r="S3" s="75" t="s">
        <v>19</v>
      </c>
      <c r="T3" s="117" t="s">
        <v>7</v>
      </c>
      <c r="U3" s="42" t="s">
        <v>8</v>
      </c>
      <c r="V3" s="118" t="s">
        <v>20</v>
      </c>
      <c r="W3" s="42" t="s">
        <v>10</v>
      </c>
      <c r="X3" s="42" t="s">
        <v>11</v>
      </c>
      <c r="Y3" s="42" t="s">
        <v>21</v>
      </c>
      <c r="Z3" s="42" t="s">
        <v>13</v>
      </c>
      <c r="AA3" s="119" t="s">
        <v>14</v>
      </c>
      <c r="AB3" s="42" t="s">
        <v>22</v>
      </c>
    </row>
    <row r="4" ht="24.75" customHeight="1" spans="1:28">
      <c r="A4" s="35">
        <v>1</v>
      </c>
      <c r="B4" s="60" t="s">
        <v>219</v>
      </c>
      <c r="C4" s="60" t="s">
        <v>220</v>
      </c>
      <c r="D4" s="40">
        <v>15.4</v>
      </c>
      <c r="E4" s="37">
        <v>40</v>
      </c>
      <c r="F4" s="34">
        <f>D4*E4</f>
        <v>616</v>
      </c>
      <c r="G4" s="38">
        <v>3</v>
      </c>
      <c r="H4" s="39">
        <v>23303</v>
      </c>
      <c r="I4" s="35">
        <v>5</v>
      </c>
      <c r="J4" s="53">
        <v>2000</v>
      </c>
      <c r="K4" s="35">
        <v>500</v>
      </c>
      <c r="M4" s="152">
        <v>58</v>
      </c>
      <c r="N4" s="193" t="s">
        <v>219</v>
      </c>
      <c r="O4" s="109" t="s">
        <v>220</v>
      </c>
      <c r="P4" s="110" t="s">
        <v>29</v>
      </c>
      <c r="Q4" s="111" t="s">
        <v>160</v>
      </c>
      <c r="R4" s="114">
        <v>15.4</v>
      </c>
      <c r="S4" s="110">
        <v>40</v>
      </c>
      <c r="T4" s="141">
        <v>616</v>
      </c>
      <c r="U4" s="110">
        <v>3</v>
      </c>
      <c r="V4" s="141">
        <v>23303</v>
      </c>
      <c r="W4" s="142">
        <v>5</v>
      </c>
      <c r="X4" s="143" t="s">
        <v>161</v>
      </c>
      <c r="Y4" s="141">
        <v>4000</v>
      </c>
      <c r="Z4" s="144">
        <v>100</v>
      </c>
      <c r="AA4" s="145" t="s">
        <v>26</v>
      </c>
      <c r="AB4" s="147" t="s">
        <v>106</v>
      </c>
    </row>
    <row r="5" ht="24.75" customHeight="1" spans="1:28">
      <c r="A5" s="35">
        <v>2</v>
      </c>
      <c r="B5" s="60" t="s">
        <v>223</v>
      </c>
      <c r="C5" s="60" t="s">
        <v>224</v>
      </c>
      <c r="D5" s="40">
        <v>15.4</v>
      </c>
      <c r="E5" s="37">
        <v>40</v>
      </c>
      <c r="F5" s="34">
        <f t="shared" ref="F5:F31" si="0">D5*E5</f>
        <v>616</v>
      </c>
      <c r="G5" s="38">
        <v>3</v>
      </c>
      <c r="H5" s="39">
        <v>23303</v>
      </c>
      <c r="I5" s="35">
        <v>5</v>
      </c>
      <c r="J5" s="53">
        <v>2000</v>
      </c>
      <c r="K5" s="35">
        <v>500</v>
      </c>
      <c r="M5" s="152">
        <v>59</v>
      </c>
      <c r="N5" s="193" t="s">
        <v>223</v>
      </c>
      <c r="O5" s="109" t="s">
        <v>224</v>
      </c>
      <c r="P5" s="110" t="s">
        <v>29</v>
      </c>
      <c r="Q5" s="111" t="s">
        <v>160</v>
      </c>
      <c r="R5" s="114">
        <v>15.4</v>
      </c>
      <c r="S5" s="110">
        <v>40</v>
      </c>
      <c r="T5" s="141">
        <v>616</v>
      </c>
      <c r="U5" s="110">
        <v>3</v>
      </c>
      <c r="V5" s="141">
        <v>23303</v>
      </c>
      <c r="W5" s="142">
        <v>5</v>
      </c>
      <c r="X5" s="143" t="s">
        <v>161</v>
      </c>
      <c r="Y5" s="141">
        <v>4000</v>
      </c>
      <c r="Z5" s="144">
        <v>100</v>
      </c>
      <c r="AA5" s="145" t="s">
        <v>26</v>
      </c>
      <c r="AB5" s="147" t="s">
        <v>106</v>
      </c>
    </row>
    <row r="6" ht="24.75" customHeight="1" spans="1:28">
      <c r="A6" s="35">
        <v>3</v>
      </c>
      <c r="B6" s="60" t="s">
        <v>227</v>
      </c>
      <c r="C6" s="60" t="s">
        <v>228</v>
      </c>
      <c r="D6" s="40">
        <v>15.4</v>
      </c>
      <c r="E6" s="37">
        <v>40</v>
      </c>
      <c r="F6" s="34">
        <f t="shared" si="0"/>
        <v>616</v>
      </c>
      <c r="G6" s="38">
        <v>3</v>
      </c>
      <c r="H6" s="39">
        <v>23303</v>
      </c>
      <c r="I6" s="35">
        <v>5</v>
      </c>
      <c r="J6" s="53">
        <v>2000</v>
      </c>
      <c r="K6" s="35">
        <v>500</v>
      </c>
      <c r="M6" s="152">
        <v>60</v>
      </c>
      <c r="N6" s="193" t="s">
        <v>227</v>
      </c>
      <c r="O6" s="109" t="s">
        <v>228</v>
      </c>
      <c r="P6" s="110" t="s">
        <v>29</v>
      </c>
      <c r="Q6" s="111" t="s">
        <v>160</v>
      </c>
      <c r="R6" s="114">
        <v>15.4</v>
      </c>
      <c r="S6" s="110">
        <v>40</v>
      </c>
      <c r="T6" s="141">
        <v>616</v>
      </c>
      <c r="U6" s="110">
        <v>3</v>
      </c>
      <c r="V6" s="141">
        <v>23303</v>
      </c>
      <c r="W6" s="142">
        <v>5</v>
      </c>
      <c r="X6" s="143" t="s">
        <v>161</v>
      </c>
      <c r="Y6" s="141">
        <v>4000</v>
      </c>
      <c r="Z6" s="144">
        <v>100</v>
      </c>
      <c r="AA6" s="145" t="s">
        <v>26</v>
      </c>
      <c r="AB6" s="147" t="s">
        <v>106</v>
      </c>
    </row>
    <row r="7" ht="24.75" customHeight="1" spans="1:28">
      <c r="A7" s="35">
        <v>4</v>
      </c>
      <c r="B7" s="60" t="s">
        <v>230</v>
      </c>
      <c r="C7" s="60" t="s">
        <v>231</v>
      </c>
      <c r="D7" s="40">
        <v>15.4</v>
      </c>
      <c r="E7" s="37">
        <v>40</v>
      </c>
      <c r="F7" s="34">
        <f t="shared" si="0"/>
        <v>616</v>
      </c>
      <c r="G7" s="38">
        <v>3</v>
      </c>
      <c r="H7" s="39">
        <v>23303</v>
      </c>
      <c r="I7" s="35">
        <v>5</v>
      </c>
      <c r="J7" s="53">
        <v>2000</v>
      </c>
      <c r="K7" s="35">
        <v>500</v>
      </c>
      <c r="M7" s="152">
        <v>61</v>
      </c>
      <c r="N7" s="193" t="s">
        <v>230</v>
      </c>
      <c r="O7" s="109" t="s">
        <v>231</v>
      </c>
      <c r="P7" s="110" t="s">
        <v>29</v>
      </c>
      <c r="Q7" s="111" t="s">
        <v>160</v>
      </c>
      <c r="R7" s="114">
        <v>15.4</v>
      </c>
      <c r="S7" s="110">
        <v>40</v>
      </c>
      <c r="T7" s="141">
        <v>616</v>
      </c>
      <c r="U7" s="110">
        <v>3</v>
      </c>
      <c r="V7" s="141">
        <v>23303</v>
      </c>
      <c r="W7" s="142">
        <v>5</v>
      </c>
      <c r="X7" s="143" t="s">
        <v>161</v>
      </c>
      <c r="Y7" s="141">
        <v>4000</v>
      </c>
      <c r="Z7" s="144">
        <v>100</v>
      </c>
      <c r="AA7" s="145" t="s">
        <v>26</v>
      </c>
      <c r="AB7" s="147" t="s">
        <v>106</v>
      </c>
    </row>
    <row r="8" ht="24.75" customHeight="1" spans="1:28">
      <c r="A8" s="35">
        <v>5</v>
      </c>
      <c r="B8" s="60" t="s">
        <v>234</v>
      </c>
      <c r="C8" s="60" t="s">
        <v>235</v>
      </c>
      <c r="D8" s="40">
        <v>15.4</v>
      </c>
      <c r="E8" s="37">
        <v>40</v>
      </c>
      <c r="F8" s="34">
        <f t="shared" si="0"/>
        <v>616</v>
      </c>
      <c r="G8" s="38">
        <v>3</v>
      </c>
      <c r="H8" s="39">
        <v>23303</v>
      </c>
      <c r="I8" s="35">
        <v>5</v>
      </c>
      <c r="J8" s="53">
        <v>2000</v>
      </c>
      <c r="K8" s="35">
        <v>500</v>
      </c>
      <c r="M8" s="152">
        <v>62</v>
      </c>
      <c r="N8" s="193" t="s">
        <v>234</v>
      </c>
      <c r="O8" s="109" t="s">
        <v>235</v>
      </c>
      <c r="P8" s="110" t="s">
        <v>29</v>
      </c>
      <c r="Q8" s="111" t="s">
        <v>160</v>
      </c>
      <c r="R8" s="114">
        <v>15.4</v>
      </c>
      <c r="S8" s="110">
        <v>40</v>
      </c>
      <c r="T8" s="141">
        <v>616</v>
      </c>
      <c r="U8" s="110">
        <v>3</v>
      </c>
      <c r="V8" s="141">
        <v>23303</v>
      </c>
      <c r="W8" s="142">
        <v>5</v>
      </c>
      <c r="X8" s="143" t="s">
        <v>161</v>
      </c>
      <c r="Y8" s="141">
        <v>4000</v>
      </c>
      <c r="Z8" s="144">
        <v>100</v>
      </c>
      <c r="AA8" s="145" t="s">
        <v>26</v>
      </c>
      <c r="AB8" s="147" t="s">
        <v>106</v>
      </c>
    </row>
    <row r="9" ht="24.75" customHeight="1" spans="1:28">
      <c r="A9" s="35">
        <v>6</v>
      </c>
      <c r="B9" s="60" t="s">
        <v>238</v>
      </c>
      <c r="C9" s="60" t="s">
        <v>239</v>
      </c>
      <c r="D9" s="40">
        <v>15.4</v>
      </c>
      <c r="E9" s="37">
        <v>40</v>
      </c>
      <c r="F9" s="34">
        <f t="shared" si="0"/>
        <v>616</v>
      </c>
      <c r="G9" s="38">
        <v>3</v>
      </c>
      <c r="H9" s="39">
        <v>23303</v>
      </c>
      <c r="I9" s="35">
        <v>5</v>
      </c>
      <c r="J9" s="53">
        <v>2000</v>
      </c>
      <c r="K9" s="35">
        <v>500</v>
      </c>
      <c r="M9" s="152">
        <v>63</v>
      </c>
      <c r="N9" s="193" t="s">
        <v>238</v>
      </c>
      <c r="O9" s="109" t="s">
        <v>239</v>
      </c>
      <c r="P9" s="110" t="s">
        <v>29</v>
      </c>
      <c r="Q9" s="111" t="s">
        <v>160</v>
      </c>
      <c r="R9" s="114">
        <v>15.4</v>
      </c>
      <c r="S9" s="110">
        <v>40</v>
      </c>
      <c r="T9" s="141">
        <v>616</v>
      </c>
      <c r="U9" s="110">
        <v>3</v>
      </c>
      <c r="V9" s="141">
        <v>23303</v>
      </c>
      <c r="W9" s="142">
        <v>5</v>
      </c>
      <c r="X9" s="143" t="s">
        <v>161</v>
      </c>
      <c r="Y9" s="141">
        <v>4000</v>
      </c>
      <c r="Z9" s="144">
        <v>100</v>
      </c>
      <c r="AA9" s="145" t="s">
        <v>26</v>
      </c>
      <c r="AB9" s="147" t="s">
        <v>106</v>
      </c>
    </row>
    <row r="10" ht="24.75" customHeight="1" spans="1:28">
      <c r="A10" s="35">
        <v>7</v>
      </c>
      <c r="B10" s="60" t="s">
        <v>241</v>
      </c>
      <c r="C10" s="60" t="s">
        <v>242</v>
      </c>
      <c r="D10" s="36">
        <v>19.45</v>
      </c>
      <c r="E10" s="37">
        <v>40</v>
      </c>
      <c r="F10" s="34">
        <f>E10*D10</f>
        <v>778</v>
      </c>
      <c r="G10" s="38">
        <v>3</v>
      </c>
      <c r="H10" s="39">
        <v>29432</v>
      </c>
      <c r="I10" s="35">
        <v>5</v>
      </c>
      <c r="J10" s="53">
        <v>3000</v>
      </c>
      <c r="K10" s="35">
        <v>500</v>
      </c>
      <c r="M10" s="152">
        <v>64</v>
      </c>
      <c r="N10" s="193" t="s">
        <v>241</v>
      </c>
      <c r="O10" s="109" t="s">
        <v>242</v>
      </c>
      <c r="P10" s="110" t="s">
        <v>29</v>
      </c>
      <c r="Q10" s="111" t="s">
        <v>160</v>
      </c>
      <c r="R10" s="114">
        <v>19.45</v>
      </c>
      <c r="S10" s="110">
        <v>40</v>
      </c>
      <c r="T10" s="141">
        <v>778</v>
      </c>
      <c r="U10" s="110">
        <v>3</v>
      </c>
      <c r="V10" s="141">
        <v>29432</v>
      </c>
      <c r="W10" s="142">
        <v>5</v>
      </c>
      <c r="X10" s="143" t="s">
        <v>243</v>
      </c>
      <c r="Y10" s="141">
        <v>5000</v>
      </c>
      <c r="Z10" s="144">
        <v>100</v>
      </c>
      <c r="AA10" s="145" t="s">
        <v>26</v>
      </c>
      <c r="AB10" s="147" t="s">
        <v>106</v>
      </c>
    </row>
    <row r="11" ht="24.75" customHeight="1" spans="1:28">
      <c r="A11" s="35">
        <v>8</v>
      </c>
      <c r="B11" s="60" t="s">
        <v>246</v>
      </c>
      <c r="C11" s="60" t="s">
        <v>247</v>
      </c>
      <c r="D11" s="36">
        <v>19.45</v>
      </c>
      <c r="E11" s="37">
        <v>40</v>
      </c>
      <c r="F11" s="34">
        <f t="shared" ref="F11:F13" si="1">E11*D11</f>
        <v>778</v>
      </c>
      <c r="G11" s="38">
        <v>3</v>
      </c>
      <c r="H11" s="39">
        <v>29432</v>
      </c>
      <c r="I11" s="35">
        <v>5</v>
      </c>
      <c r="J11" s="53">
        <v>3000</v>
      </c>
      <c r="K11" s="35">
        <v>500</v>
      </c>
      <c r="M11" s="152">
        <v>65</v>
      </c>
      <c r="N11" s="193" t="s">
        <v>246</v>
      </c>
      <c r="O11" s="109" t="s">
        <v>247</v>
      </c>
      <c r="P11" s="110" t="s">
        <v>29</v>
      </c>
      <c r="Q11" s="111" t="s">
        <v>160</v>
      </c>
      <c r="R11" s="114">
        <v>19.45</v>
      </c>
      <c r="S11" s="110">
        <v>40</v>
      </c>
      <c r="T11" s="141">
        <v>778</v>
      </c>
      <c r="U11" s="110">
        <v>3</v>
      </c>
      <c r="V11" s="141">
        <v>29432</v>
      </c>
      <c r="W11" s="142">
        <v>5</v>
      </c>
      <c r="X11" s="143" t="s">
        <v>161</v>
      </c>
      <c r="Y11" s="141">
        <v>5000</v>
      </c>
      <c r="Z11" s="144">
        <v>100</v>
      </c>
      <c r="AA11" s="145" t="s">
        <v>26</v>
      </c>
      <c r="AB11" s="147" t="s">
        <v>106</v>
      </c>
    </row>
    <row r="12" ht="24.75" customHeight="1" spans="1:28">
      <c r="A12" s="35">
        <v>9</v>
      </c>
      <c r="B12" s="60" t="s">
        <v>250</v>
      </c>
      <c r="C12" s="60" t="s">
        <v>374</v>
      </c>
      <c r="D12" s="36">
        <v>17.02</v>
      </c>
      <c r="E12" s="37">
        <v>40</v>
      </c>
      <c r="F12" s="34">
        <f t="shared" si="1"/>
        <v>681</v>
      </c>
      <c r="G12" s="38">
        <v>3</v>
      </c>
      <c r="H12" s="39">
        <v>25755</v>
      </c>
      <c r="I12" s="35">
        <v>5</v>
      </c>
      <c r="J12" s="53">
        <v>2500</v>
      </c>
      <c r="K12" s="35">
        <v>500</v>
      </c>
      <c r="M12" s="152">
        <v>66</v>
      </c>
      <c r="N12" s="193" t="s">
        <v>250</v>
      </c>
      <c r="O12" s="109" t="s">
        <v>251</v>
      </c>
      <c r="P12" s="110" t="s">
        <v>29</v>
      </c>
      <c r="Q12" s="111" t="s">
        <v>160</v>
      </c>
      <c r="R12" s="114">
        <v>17.02</v>
      </c>
      <c r="S12" s="110">
        <v>40</v>
      </c>
      <c r="T12" s="141">
        <v>681</v>
      </c>
      <c r="U12" s="110">
        <v>3</v>
      </c>
      <c r="V12" s="141">
        <v>25755</v>
      </c>
      <c r="W12" s="142">
        <v>5</v>
      </c>
      <c r="X12" s="143" t="s">
        <v>161</v>
      </c>
      <c r="Y12" s="141">
        <v>4000</v>
      </c>
      <c r="Z12" s="144">
        <v>100</v>
      </c>
      <c r="AA12" s="145" t="s">
        <v>26</v>
      </c>
      <c r="AB12" s="147" t="s">
        <v>106</v>
      </c>
    </row>
    <row r="13" ht="24.75" customHeight="1" spans="1:28">
      <c r="A13" s="35">
        <v>10</v>
      </c>
      <c r="B13" s="60" t="s">
        <v>254</v>
      </c>
      <c r="C13" s="60" t="s">
        <v>377</v>
      </c>
      <c r="D13" s="36">
        <v>21.88</v>
      </c>
      <c r="E13" s="37">
        <v>40</v>
      </c>
      <c r="F13" s="34">
        <f t="shared" si="1"/>
        <v>875</v>
      </c>
      <c r="G13" s="38">
        <v>3</v>
      </c>
      <c r="H13" s="39">
        <v>33109</v>
      </c>
      <c r="I13" s="35">
        <v>5</v>
      </c>
      <c r="J13" s="53">
        <v>3500</v>
      </c>
      <c r="K13" s="35">
        <v>500</v>
      </c>
      <c r="M13" s="152">
        <v>67</v>
      </c>
      <c r="N13" s="193" t="s">
        <v>254</v>
      </c>
      <c r="O13" s="109" t="s">
        <v>255</v>
      </c>
      <c r="P13" s="110" t="s">
        <v>29</v>
      </c>
      <c r="Q13" s="111" t="s">
        <v>160</v>
      </c>
      <c r="R13" s="114">
        <v>21.88</v>
      </c>
      <c r="S13" s="110">
        <v>40</v>
      </c>
      <c r="T13" s="141">
        <v>875</v>
      </c>
      <c r="U13" s="110">
        <v>3</v>
      </c>
      <c r="V13" s="141">
        <v>33109</v>
      </c>
      <c r="W13" s="142">
        <v>5</v>
      </c>
      <c r="X13" s="143" t="s">
        <v>161</v>
      </c>
      <c r="Y13" s="141">
        <v>5000</v>
      </c>
      <c r="Z13" s="144">
        <v>100</v>
      </c>
      <c r="AA13" s="145" t="s">
        <v>26</v>
      </c>
      <c r="AB13" s="147" t="s">
        <v>106</v>
      </c>
    </row>
    <row r="14" ht="24.75" customHeight="1" spans="1:28">
      <c r="A14" s="35">
        <v>11</v>
      </c>
      <c r="B14" s="60" t="s">
        <v>380</v>
      </c>
      <c r="C14" s="60" t="s">
        <v>381</v>
      </c>
      <c r="D14" s="36">
        <v>57.56</v>
      </c>
      <c r="E14" s="37">
        <v>20</v>
      </c>
      <c r="F14" s="34">
        <f t="shared" si="0"/>
        <v>1151</v>
      </c>
      <c r="G14" s="38">
        <v>3</v>
      </c>
      <c r="H14" s="39">
        <v>43550</v>
      </c>
      <c r="I14" s="35">
        <v>5</v>
      </c>
      <c r="J14" s="53">
        <v>4000</v>
      </c>
      <c r="K14" s="35">
        <v>500</v>
      </c>
      <c r="M14" s="152">
        <v>79</v>
      </c>
      <c r="N14" s="194" t="s">
        <v>301</v>
      </c>
      <c r="O14" s="143" t="s">
        <v>76</v>
      </c>
      <c r="P14" s="110" t="s">
        <v>29</v>
      </c>
      <c r="Q14" s="150" t="s">
        <v>302</v>
      </c>
      <c r="R14" s="151">
        <v>369.74</v>
      </c>
      <c r="S14" s="110">
        <v>65</v>
      </c>
      <c r="T14" s="141">
        <v>24033</v>
      </c>
      <c r="U14" s="110">
        <v>3</v>
      </c>
      <c r="V14" s="161">
        <v>909168</v>
      </c>
      <c r="W14" s="162">
        <v>5</v>
      </c>
      <c r="X14" s="143" t="s">
        <v>303</v>
      </c>
      <c r="Y14" s="141">
        <v>150000</v>
      </c>
      <c r="Z14" s="144">
        <v>5000</v>
      </c>
      <c r="AA14" s="145" t="s">
        <v>26</v>
      </c>
      <c r="AB14" s="147" t="s">
        <v>120</v>
      </c>
    </row>
    <row r="15" ht="24.75" customHeight="1" spans="1:28">
      <c r="A15" s="35">
        <v>12</v>
      </c>
      <c r="B15" s="60" t="s">
        <v>384</v>
      </c>
      <c r="C15" s="60" t="s">
        <v>385</v>
      </c>
      <c r="D15" s="36">
        <v>42.47</v>
      </c>
      <c r="E15" s="37">
        <v>20</v>
      </c>
      <c r="F15" s="34">
        <f t="shared" si="0"/>
        <v>849</v>
      </c>
      <c r="G15" s="38">
        <v>3</v>
      </c>
      <c r="H15" s="39">
        <v>32133</v>
      </c>
      <c r="I15" s="35">
        <v>5</v>
      </c>
      <c r="J15" s="53">
        <v>3000</v>
      </c>
      <c r="K15" s="35">
        <v>500</v>
      </c>
      <c r="M15" s="152">
        <v>80</v>
      </c>
      <c r="N15" s="194" t="s">
        <v>306</v>
      </c>
      <c r="O15" s="143" t="s">
        <v>76</v>
      </c>
      <c r="P15" s="110" t="s">
        <v>29</v>
      </c>
      <c r="Q15" s="150" t="s">
        <v>302</v>
      </c>
      <c r="R15" s="151">
        <v>380</v>
      </c>
      <c r="S15" s="110">
        <v>65</v>
      </c>
      <c r="T15" s="141">
        <v>24700</v>
      </c>
      <c r="U15" s="110">
        <v>3</v>
      </c>
      <c r="V15" s="161">
        <v>934401</v>
      </c>
      <c r="W15" s="162">
        <v>5</v>
      </c>
      <c r="X15" s="143" t="s">
        <v>303</v>
      </c>
      <c r="Y15" s="141">
        <v>150000</v>
      </c>
      <c r="Z15" s="144">
        <v>5000</v>
      </c>
      <c r="AA15" s="145" t="s">
        <v>26</v>
      </c>
      <c r="AB15" s="147" t="s">
        <v>120</v>
      </c>
    </row>
    <row r="16" ht="24.75" customHeight="1" spans="1:28">
      <c r="A16" s="35">
        <v>13</v>
      </c>
      <c r="B16" s="60" t="s">
        <v>364</v>
      </c>
      <c r="C16" s="60" t="s">
        <v>365</v>
      </c>
      <c r="D16" s="36">
        <v>56.01</v>
      </c>
      <c r="E16" s="37">
        <v>20</v>
      </c>
      <c r="F16" s="61">
        <f t="shared" si="0"/>
        <v>1120</v>
      </c>
      <c r="G16" s="38">
        <v>3</v>
      </c>
      <c r="H16" s="39">
        <v>42377</v>
      </c>
      <c r="I16" s="35">
        <v>5</v>
      </c>
      <c r="J16" s="141">
        <v>7000</v>
      </c>
      <c r="K16" s="35">
        <v>500</v>
      </c>
      <c r="M16" s="152">
        <v>114</v>
      </c>
      <c r="N16" s="193" t="s">
        <v>362</v>
      </c>
      <c r="O16" s="109" t="s">
        <v>363</v>
      </c>
      <c r="P16" s="110" t="s">
        <v>51</v>
      </c>
      <c r="Q16" s="113" t="s">
        <v>176</v>
      </c>
      <c r="R16" s="112">
        <v>40.08</v>
      </c>
      <c r="S16" s="110">
        <v>20</v>
      </c>
      <c r="T16" s="141">
        <v>802</v>
      </c>
      <c r="U16" s="110">
        <v>3</v>
      </c>
      <c r="V16" s="141">
        <v>30325</v>
      </c>
      <c r="W16" s="142">
        <v>5</v>
      </c>
      <c r="X16" s="143" t="s">
        <v>357</v>
      </c>
      <c r="Y16" s="141">
        <v>5000</v>
      </c>
      <c r="Z16" s="144">
        <v>100</v>
      </c>
      <c r="AA16" s="145" t="s">
        <v>26</v>
      </c>
      <c r="AB16" s="147" t="s">
        <v>106</v>
      </c>
    </row>
    <row r="17" ht="24.75" customHeight="1" spans="1:28">
      <c r="A17" s="35">
        <v>14</v>
      </c>
      <c r="B17" s="60" t="s">
        <v>362</v>
      </c>
      <c r="C17" s="60" t="s">
        <v>390</v>
      </c>
      <c r="D17" s="36">
        <v>40.08</v>
      </c>
      <c r="E17" s="37">
        <v>20</v>
      </c>
      <c r="F17" s="61">
        <f t="shared" si="0"/>
        <v>802</v>
      </c>
      <c r="G17" s="38">
        <v>3</v>
      </c>
      <c r="H17" s="39">
        <v>30325</v>
      </c>
      <c r="I17" s="35">
        <v>5</v>
      </c>
      <c r="J17" s="141">
        <v>5000</v>
      </c>
      <c r="K17" s="35">
        <v>500</v>
      </c>
      <c r="M17" s="152">
        <v>115</v>
      </c>
      <c r="N17" s="193" t="s">
        <v>364</v>
      </c>
      <c r="O17" s="109" t="s">
        <v>365</v>
      </c>
      <c r="P17" s="110" t="s">
        <v>51</v>
      </c>
      <c r="Q17" s="113" t="s">
        <v>176</v>
      </c>
      <c r="R17" s="112">
        <v>56.01</v>
      </c>
      <c r="S17" s="110">
        <v>20</v>
      </c>
      <c r="T17" s="141">
        <v>1120</v>
      </c>
      <c r="U17" s="110">
        <v>3</v>
      </c>
      <c r="V17" s="141">
        <v>42377</v>
      </c>
      <c r="W17" s="142">
        <v>5</v>
      </c>
      <c r="X17" s="143" t="s">
        <v>357</v>
      </c>
      <c r="Y17" s="141">
        <v>7000</v>
      </c>
      <c r="Z17" s="144">
        <v>100</v>
      </c>
      <c r="AA17" s="145" t="s">
        <v>26</v>
      </c>
      <c r="AB17" s="147" t="s">
        <v>106</v>
      </c>
    </row>
    <row r="18" ht="24.75" customHeight="1" spans="1:28">
      <c r="A18" s="35">
        <v>15</v>
      </c>
      <c r="B18" s="60" t="s">
        <v>366</v>
      </c>
      <c r="C18" s="60" t="s">
        <v>367</v>
      </c>
      <c r="D18" s="40">
        <v>52.4</v>
      </c>
      <c r="E18" s="37">
        <v>20</v>
      </c>
      <c r="F18" s="61">
        <f t="shared" si="0"/>
        <v>1048</v>
      </c>
      <c r="G18" s="38">
        <v>3</v>
      </c>
      <c r="H18" s="39">
        <v>39646</v>
      </c>
      <c r="I18" s="35">
        <v>5</v>
      </c>
      <c r="J18" s="141">
        <v>6000</v>
      </c>
      <c r="K18" s="35">
        <v>500</v>
      </c>
      <c r="M18" s="152">
        <v>116</v>
      </c>
      <c r="N18" s="193" t="s">
        <v>366</v>
      </c>
      <c r="O18" s="109" t="s">
        <v>367</v>
      </c>
      <c r="P18" s="110" t="s">
        <v>51</v>
      </c>
      <c r="Q18" s="113" t="s">
        <v>176</v>
      </c>
      <c r="R18" s="112">
        <v>52.4</v>
      </c>
      <c r="S18" s="110">
        <v>20</v>
      </c>
      <c r="T18" s="141">
        <v>1048</v>
      </c>
      <c r="U18" s="110">
        <v>3</v>
      </c>
      <c r="V18" s="141">
        <v>39646</v>
      </c>
      <c r="W18" s="142">
        <v>5</v>
      </c>
      <c r="X18" s="143" t="s">
        <v>357</v>
      </c>
      <c r="Y18" s="141">
        <v>6000</v>
      </c>
      <c r="Z18" s="144">
        <v>100</v>
      </c>
      <c r="AA18" s="145" t="s">
        <v>26</v>
      </c>
      <c r="AB18" s="147" t="s">
        <v>106</v>
      </c>
    </row>
    <row r="19" ht="24.75" customHeight="1" spans="1:28">
      <c r="A19" s="35">
        <v>16</v>
      </c>
      <c r="B19" s="60" t="s">
        <v>368</v>
      </c>
      <c r="C19" s="60" t="s">
        <v>395</v>
      </c>
      <c r="D19" s="40">
        <v>52.4</v>
      </c>
      <c r="E19" s="37">
        <v>20</v>
      </c>
      <c r="F19" s="61">
        <f t="shared" si="0"/>
        <v>1048</v>
      </c>
      <c r="G19" s="38">
        <v>3</v>
      </c>
      <c r="H19" s="39">
        <v>39646</v>
      </c>
      <c r="I19" s="35">
        <v>5</v>
      </c>
      <c r="J19" s="141">
        <v>6000</v>
      </c>
      <c r="K19" s="35">
        <v>500</v>
      </c>
      <c r="M19" s="152">
        <v>117</v>
      </c>
      <c r="N19" s="193" t="s">
        <v>368</v>
      </c>
      <c r="O19" s="109" t="s">
        <v>369</v>
      </c>
      <c r="P19" s="110" t="s">
        <v>51</v>
      </c>
      <c r="Q19" s="113" t="s">
        <v>176</v>
      </c>
      <c r="R19" s="112">
        <v>52.4</v>
      </c>
      <c r="S19" s="110">
        <v>20</v>
      </c>
      <c r="T19" s="141">
        <v>1048</v>
      </c>
      <c r="U19" s="110">
        <v>3</v>
      </c>
      <c r="V19" s="141">
        <v>39646</v>
      </c>
      <c r="W19" s="142">
        <v>5</v>
      </c>
      <c r="X19" s="143" t="s">
        <v>357</v>
      </c>
      <c r="Y19" s="141">
        <v>6000</v>
      </c>
      <c r="Z19" s="144">
        <v>100</v>
      </c>
      <c r="AA19" s="145" t="s">
        <v>26</v>
      </c>
      <c r="AB19" s="147" t="s">
        <v>106</v>
      </c>
    </row>
    <row r="20" ht="24.75" customHeight="1" spans="1:28">
      <c r="A20" s="35">
        <v>17</v>
      </c>
      <c r="B20" s="60" t="s">
        <v>370</v>
      </c>
      <c r="C20" s="60" t="s">
        <v>371</v>
      </c>
      <c r="D20" s="36">
        <v>56.01</v>
      </c>
      <c r="E20" s="37">
        <v>20</v>
      </c>
      <c r="F20" s="61">
        <f t="shared" si="0"/>
        <v>1120</v>
      </c>
      <c r="G20" s="38">
        <v>3</v>
      </c>
      <c r="H20" s="39">
        <v>42377</v>
      </c>
      <c r="I20" s="35">
        <v>5</v>
      </c>
      <c r="J20" s="141">
        <v>7000</v>
      </c>
      <c r="K20" s="35">
        <v>500</v>
      </c>
      <c r="M20" s="152">
        <v>118</v>
      </c>
      <c r="N20" s="193" t="s">
        <v>370</v>
      </c>
      <c r="O20" s="109" t="s">
        <v>371</v>
      </c>
      <c r="P20" s="110" t="s">
        <v>51</v>
      </c>
      <c r="Q20" s="113" t="s">
        <v>176</v>
      </c>
      <c r="R20" s="112">
        <v>56.01</v>
      </c>
      <c r="S20" s="110">
        <v>20</v>
      </c>
      <c r="T20" s="141">
        <v>1120</v>
      </c>
      <c r="U20" s="110">
        <v>3</v>
      </c>
      <c r="V20" s="141">
        <v>42377</v>
      </c>
      <c r="W20" s="142">
        <v>5</v>
      </c>
      <c r="X20" s="143" t="s">
        <v>357</v>
      </c>
      <c r="Y20" s="141">
        <v>7000</v>
      </c>
      <c r="Z20" s="144">
        <v>100</v>
      </c>
      <c r="AA20" s="145" t="s">
        <v>26</v>
      </c>
      <c r="AB20" s="147" t="s">
        <v>106</v>
      </c>
    </row>
    <row r="21" ht="24.75" customHeight="1" spans="1:28">
      <c r="A21" s="35">
        <v>18</v>
      </c>
      <c r="B21" s="60" t="s">
        <v>375</v>
      </c>
      <c r="C21" s="60" t="s">
        <v>376</v>
      </c>
      <c r="D21" s="36">
        <v>47.77</v>
      </c>
      <c r="E21" s="37">
        <v>20</v>
      </c>
      <c r="F21" s="61">
        <f t="shared" si="0"/>
        <v>955</v>
      </c>
      <c r="G21" s="38">
        <v>3</v>
      </c>
      <c r="H21" s="39">
        <v>36143</v>
      </c>
      <c r="I21" s="35">
        <v>5</v>
      </c>
      <c r="J21" s="141">
        <v>5000</v>
      </c>
      <c r="K21" s="35">
        <v>500</v>
      </c>
      <c r="M21" s="152">
        <v>120</v>
      </c>
      <c r="N21" s="193" t="s">
        <v>375</v>
      </c>
      <c r="O21" s="109" t="s">
        <v>376</v>
      </c>
      <c r="P21" s="110" t="s">
        <v>51</v>
      </c>
      <c r="Q21" s="113" t="s">
        <v>176</v>
      </c>
      <c r="R21" s="112">
        <v>47.77</v>
      </c>
      <c r="S21" s="110">
        <v>20</v>
      </c>
      <c r="T21" s="141">
        <v>955</v>
      </c>
      <c r="U21" s="110">
        <v>3</v>
      </c>
      <c r="V21" s="141">
        <v>36143</v>
      </c>
      <c r="W21" s="142">
        <v>5</v>
      </c>
      <c r="X21" s="143" t="s">
        <v>357</v>
      </c>
      <c r="Y21" s="141">
        <v>6000</v>
      </c>
      <c r="Z21" s="144">
        <v>100</v>
      </c>
      <c r="AA21" s="145" t="s">
        <v>26</v>
      </c>
      <c r="AB21" s="147" t="s">
        <v>120</v>
      </c>
    </row>
    <row r="22" ht="24.75" customHeight="1" spans="1:28">
      <c r="A22" s="35">
        <v>19</v>
      </c>
      <c r="B22" s="60" t="s">
        <v>378</v>
      </c>
      <c r="C22" s="60" t="s">
        <v>379</v>
      </c>
      <c r="D22" s="36">
        <v>76.47</v>
      </c>
      <c r="E22" s="37">
        <v>20</v>
      </c>
      <c r="F22" s="61">
        <f t="shared" si="0"/>
        <v>1529</v>
      </c>
      <c r="G22" s="38">
        <v>3</v>
      </c>
      <c r="H22" s="39">
        <v>57857</v>
      </c>
      <c r="I22" s="35">
        <v>5</v>
      </c>
      <c r="J22" s="141">
        <v>6000</v>
      </c>
      <c r="K22" s="35">
        <v>500</v>
      </c>
      <c r="M22" s="152">
        <v>121</v>
      </c>
      <c r="N22" s="193" t="s">
        <v>378</v>
      </c>
      <c r="O22" s="109" t="s">
        <v>379</v>
      </c>
      <c r="P22" s="110" t="s">
        <v>51</v>
      </c>
      <c r="Q22" s="113" t="s">
        <v>176</v>
      </c>
      <c r="R22" s="114">
        <v>76.47</v>
      </c>
      <c r="S22" s="110">
        <v>20</v>
      </c>
      <c r="T22" s="141">
        <v>1529</v>
      </c>
      <c r="U22" s="110">
        <v>3</v>
      </c>
      <c r="V22" s="141">
        <v>57857</v>
      </c>
      <c r="W22" s="142">
        <v>5</v>
      </c>
      <c r="X22" s="143" t="s">
        <v>357</v>
      </c>
      <c r="Y22" s="141">
        <v>10000</v>
      </c>
      <c r="Z22" s="144">
        <v>500</v>
      </c>
      <c r="AA22" s="145" t="s">
        <v>26</v>
      </c>
      <c r="AB22" s="147" t="s">
        <v>120</v>
      </c>
    </row>
    <row r="23" ht="24.75" customHeight="1" spans="1:28">
      <c r="A23" s="35">
        <v>20</v>
      </c>
      <c r="B23" s="60" t="s">
        <v>382</v>
      </c>
      <c r="C23" s="60" t="s">
        <v>383</v>
      </c>
      <c r="D23" s="36">
        <v>50.49</v>
      </c>
      <c r="E23" s="37">
        <v>20</v>
      </c>
      <c r="F23" s="61">
        <f t="shared" si="0"/>
        <v>1010</v>
      </c>
      <c r="G23" s="38">
        <v>3</v>
      </c>
      <c r="H23" s="39">
        <v>38201</v>
      </c>
      <c r="I23" s="35">
        <v>5</v>
      </c>
      <c r="J23" s="141">
        <v>10000</v>
      </c>
      <c r="K23" s="35">
        <v>500</v>
      </c>
      <c r="M23" s="152">
        <v>122</v>
      </c>
      <c r="N23" s="193" t="s">
        <v>382</v>
      </c>
      <c r="O23" s="109" t="s">
        <v>383</v>
      </c>
      <c r="P23" s="110" t="s">
        <v>51</v>
      </c>
      <c r="Q23" s="113" t="s">
        <v>176</v>
      </c>
      <c r="R23" s="114">
        <v>50.49</v>
      </c>
      <c r="S23" s="110">
        <v>20</v>
      </c>
      <c r="T23" s="141">
        <v>1010</v>
      </c>
      <c r="U23" s="110">
        <v>3</v>
      </c>
      <c r="V23" s="141">
        <v>38201</v>
      </c>
      <c r="W23" s="142">
        <v>5</v>
      </c>
      <c r="X23" s="143" t="s">
        <v>357</v>
      </c>
      <c r="Y23" s="141">
        <v>6000</v>
      </c>
      <c r="Z23" s="144">
        <v>100</v>
      </c>
      <c r="AA23" s="145" t="s">
        <v>26</v>
      </c>
      <c r="AB23" s="147" t="s">
        <v>120</v>
      </c>
    </row>
    <row r="24" ht="24.75" customHeight="1" spans="1:28">
      <c r="A24" s="35">
        <v>21</v>
      </c>
      <c r="B24" s="60" t="s">
        <v>386</v>
      </c>
      <c r="C24" s="60" t="s">
        <v>387</v>
      </c>
      <c r="D24" s="36">
        <v>42.57</v>
      </c>
      <c r="E24" s="37">
        <v>20</v>
      </c>
      <c r="F24" s="61">
        <f t="shared" si="0"/>
        <v>851</v>
      </c>
      <c r="G24" s="38">
        <v>3</v>
      </c>
      <c r="H24" s="39">
        <v>32208</v>
      </c>
      <c r="I24" s="35">
        <v>5</v>
      </c>
      <c r="J24" s="141">
        <v>6000</v>
      </c>
      <c r="K24" s="35">
        <v>500</v>
      </c>
      <c r="M24" s="152">
        <v>123</v>
      </c>
      <c r="N24" s="193" t="s">
        <v>386</v>
      </c>
      <c r="O24" s="109" t="s">
        <v>387</v>
      </c>
      <c r="P24" s="110" t="s">
        <v>51</v>
      </c>
      <c r="Q24" s="113" t="s">
        <v>176</v>
      </c>
      <c r="R24" s="114">
        <v>42.57</v>
      </c>
      <c r="S24" s="110">
        <v>20</v>
      </c>
      <c r="T24" s="141">
        <v>851</v>
      </c>
      <c r="U24" s="110">
        <v>3</v>
      </c>
      <c r="V24" s="141">
        <v>32208</v>
      </c>
      <c r="W24" s="142">
        <v>5</v>
      </c>
      <c r="X24" s="143" t="s">
        <v>357</v>
      </c>
      <c r="Y24" s="141">
        <v>5000</v>
      </c>
      <c r="Z24" s="144">
        <v>100</v>
      </c>
      <c r="AA24" s="145" t="s">
        <v>26</v>
      </c>
      <c r="AB24" s="147" t="s">
        <v>120</v>
      </c>
    </row>
    <row r="25" ht="24.75" customHeight="1" spans="1:28">
      <c r="A25" s="35">
        <v>22</v>
      </c>
      <c r="B25" s="60" t="s">
        <v>393</v>
      </c>
      <c r="C25" s="60" t="s">
        <v>394</v>
      </c>
      <c r="D25" s="36">
        <v>42.23</v>
      </c>
      <c r="E25" s="37">
        <v>20</v>
      </c>
      <c r="F25" s="61">
        <f t="shared" si="0"/>
        <v>845</v>
      </c>
      <c r="G25" s="38">
        <v>3</v>
      </c>
      <c r="H25" s="39">
        <v>31951</v>
      </c>
      <c r="I25" s="35">
        <v>5</v>
      </c>
      <c r="J25" s="141">
        <v>5000</v>
      </c>
      <c r="K25" s="35">
        <v>500</v>
      </c>
      <c r="M25" s="152">
        <v>126</v>
      </c>
      <c r="N25" s="193" t="s">
        <v>393</v>
      </c>
      <c r="O25" s="109" t="s">
        <v>394</v>
      </c>
      <c r="P25" s="110" t="s">
        <v>51</v>
      </c>
      <c r="Q25" s="113" t="s">
        <v>176</v>
      </c>
      <c r="R25" s="114">
        <v>42.23</v>
      </c>
      <c r="S25" s="110">
        <v>20</v>
      </c>
      <c r="T25" s="141">
        <v>845</v>
      </c>
      <c r="U25" s="110">
        <v>3</v>
      </c>
      <c r="V25" s="141">
        <v>31951</v>
      </c>
      <c r="W25" s="142">
        <v>5</v>
      </c>
      <c r="X25" s="143" t="s">
        <v>357</v>
      </c>
      <c r="Y25" s="141">
        <v>5000</v>
      </c>
      <c r="Z25" s="144">
        <v>100</v>
      </c>
      <c r="AA25" s="145" t="s">
        <v>26</v>
      </c>
      <c r="AB25" s="147" t="s">
        <v>120</v>
      </c>
    </row>
    <row r="26" ht="24.75" customHeight="1" spans="1:28">
      <c r="A26" s="35">
        <v>23</v>
      </c>
      <c r="B26" s="60" t="s">
        <v>404</v>
      </c>
      <c r="C26" s="60" t="s">
        <v>405</v>
      </c>
      <c r="D26" s="36">
        <v>24.65</v>
      </c>
      <c r="E26" s="37">
        <v>20</v>
      </c>
      <c r="F26" s="61">
        <f t="shared" si="0"/>
        <v>493</v>
      </c>
      <c r="G26" s="38">
        <v>3</v>
      </c>
      <c r="H26" s="39">
        <v>18650</v>
      </c>
      <c r="I26" s="35">
        <v>5</v>
      </c>
      <c r="J26" s="141">
        <v>7000</v>
      </c>
      <c r="K26" s="35">
        <v>500</v>
      </c>
      <c r="M26" s="152">
        <v>131</v>
      </c>
      <c r="N26" s="193" t="s">
        <v>404</v>
      </c>
      <c r="O26" s="109" t="s">
        <v>405</v>
      </c>
      <c r="P26" s="110" t="s">
        <v>51</v>
      </c>
      <c r="Q26" s="113" t="s">
        <v>176</v>
      </c>
      <c r="R26" s="114">
        <v>24.65</v>
      </c>
      <c r="S26" s="110">
        <v>20</v>
      </c>
      <c r="T26" s="141">
        <v>493</v>
      </c>
      <c r="U26" s="110">
        <v>3</v>
      </c>
      <c r="V26" s="141">
        <v>18650</v>
      </c>
      <c r="W26" s="142">
        <v>5</v>
      </c>
      <c r="X26" s="143" t="s">
        <v>357</v>
      </c>
      <c r="Y26" s="141">
        <v>3000</v>
      </c>
      <c r="Z26" s="144">
        <v>100</v>
      </c>
      <c r="AA26" s="145" t="s">
        <v>26</v>
      </c>
      <c r="AB26" s="147" t="s">
        <v>120</v>
      </c>
    </row>
    <row r="27" ht="24.75" customHeight="1" spans="1:28">
      <c r="A27" s="35">
        <v>24</v>
      </c>
      <c r="B27" s="60" t="s">
        <v>406</v>
      </c>
      <c r="C27" s="60" t="s">
        <v>407</v>
      </c>
      <c r="D27" s="36">
        <v>26.05</v>
      </c>
      <c r="E27" s="37">
        <v>20</v>
      </c>
      <c r="F27" s="61">
        <f t="shared" si="0"/>
        <v>521</v>
      </c>
      <c r="G27" s="38">
        <v>3</v>
      </c>
      <c r="H27" s="39">
        <v>19709</v>
      </c>
      <c r="I27" s="35">
        <v>5</v>
      </c>
      <c r="J27" s="141">
        <v>5000</v>
      </c>
      <c r="K27" s="35">
        <v>500</v>
      </c>
      <c r="M27" s="152">
        <v>132</v>
      </c>
      <c r="N27" s="193" t="s">
        <v>406</v>
      </c>
      <c r="O27" s="109" t="s">
        <v>407</v>
      </c>
      <c r="P27" s="110" t="s">
        <v>51</v>
      </c>
      <c r="Q27" s="113" t="s">
        <v>176</v>
      </c>
      <c r="R27" s="114">
        <v>26.05</v>
      </c>
      <c r="S27" s="110">
        <v>20</v>
      </c>
      <c r="T27" s="141">
        <v>521</v>
      </c>
      <c r="U27" s="110">
        <v>3</v>
      </c>
      <c r="V27" s="141">
        <v>19709</v>
      </c>
      <c r="W27" s="142">
        <v>5</v>
      </c>
      <c r="X27" s="143" t="s">
        <v>357</v>
      </c>
      <c r="Y27" s="141">
        <v>3000</v>
      </c>
      <c r="Z27" s="144">
        <v>100</v>
      </c>
      <c r="AA27" s="145" t="s">
        <v>26</v>
      </c>
      <c r="AB27" s="147" t="s">
        <v>120</v>
      </c>
    </row>
    <row r="28" ht="26.25" customHeight="1" spans="1:28">
      <c r="A28" s="35">
        <v>25</v>
      </c>
      <c r="B28" s="60" t="s">
        <v>408</v>
      </c>
      <c r="C28" s="60" t="s">
        <v>409</v>
      </c>
      <c r="D28" s="36">
        <v>58.56</v>
      </c>
      <c r="E28" s="37">
        <v>20</v>
      </c>
      <c r="F28" s="61">
        <f t="shared" si="0"/>
        <v>1171</v>
      </c>
      <c r="G28" s="38">
        <v>3</v>
      </c>
      <c r="H28" s="39">
        <v>44306</v>
      </c>
      <c r="I28" s="35">
        <v>5</v>
      </c>
      <c r="J28" s="141">
        <v>5000</v>
      </c>
      <c r="K28" s="35">
        <v>500</v>
      </c>
      <c r="M28" s="152">
        <v>133</v>
      </c>
      <c r="N28" s="193" t="s">
        <v>408</v>
      </c>
      <c r="O28" s="109" t="s">
        <v>409</v>
      </c>
      <c r="P28" s="110" t="s">
        <v>51</v>
      </c>
      <c r="Q28" s="113" t="s">
        <v>176</v>
      </c>
      <c r="R28" s="114">
        <v>58.56</v>
      </c>
      <c r="S28" s="110">
        <v>20</v>
      </c>
      <c r="T28" s="141">
        <v>1171</v>
      </c>
      <c r="U28" s="110">
        <v>3</v>
      </c>
      <c r="V28" s="141">
        <v>44306</v>
      </c>
      <c r="W28" s="142">
        <v>5</v>
      </c>
      <c r="X28" s="143" t="s">
        <v>357</v>
      </c>
      <c r="Y28" s="141">
        <v>7000</v>
      </c>
      <c r="Z28" s="144">
        <v>100</v>
      </c>
      <c r="AA28" s="145" t="s">
        <v>26</v>
      </c>
      <c r="AB28" s="147" t="s">
        <v>120</v>
      </c>
    </row>
    <row r="29" ht="26.25" customHeight="1" spans="1:28">
      <c r="A29" s="35">
        <v>26</v>
      </c>
      <c r="B29" s="60" t="s">
        <v>410</v>
      </c>
      <c r="C29" s="60" t="s">
        <v>411</v>
      </c>
      <c r="D29" s="36">
        <v>57.56</v>
      </c>
      <c r="E29" s="37">
        <v>20</v>
      </c>
      <c r="F29" s="61">
        <f t="shared" si="0"/>
        <v>1151</v>
      </c>
      <c r="G29" s="38">
        <v>3</v>
      </c>
      <c r="H29" s="39">
        <v>43550</v>
      </c>
      <c r="I29" s="35">
        <v>5</v>
      </c>
      <c r="J29" s="141">
        <v>7000</v>
      </c>
      <c r="K29" s="35">
        <v>500</v>
      </c>
      <c r="M29" s="152">
        <v>134</v>
      </c>
      <c r="N29" s="193" t="s">
        <v>410</v>
      </c>
      <c r="O29" s="109" t="s">
        <v>411</v>
      </c>
      <c r="P29" s="110" t="s">
        <v>51</v>
      </c>
      <c r="Q29" s="113" t="s">
        <v>176</v>
      </c>
      <c r="R29" s="114">
        <v>57.56</v>
      </c>
      <c r="S29" s="110">
        <v>20</v>
      </c>
      <c r="T29" s="141">
        <v>1151</v>
      </c>
      <c r="U29" s="110">
        <v>3</v>
      </c>
      <c r="V29" s="141">
        <v>43550</v>
      </c>
      <c r="W29" s="142">
        <v>5</v>
      </c>
      <c r="X29" s="143" t="s">
        <v>357</v>
      </c>
      <c r="Y29" s="141">
        <v>7000</v>
      </c>
      <c r="Z29" s="144">
        <v>100</v>
      </c>
      <c r="AA29" s="145" t="s">
        <v>26</v>
      </c>
      <c r="AB29" s="147" t="s">
        <v>120</v>
      </c>
    </row>
    <row r="30" ht="26.25" customHeight="1" spans="1:28">
      <c r="A30" s="35">
        <v>27</v>
      </c>
      <c r="B30" s="60" t="s">
        <v>413</v>
      </c>
      <c r="C30" s="60" t="s">
        <v>414</v>
      </c>
      <c r="D30" s="57">
        <v>50.36</v>
      </c>
      <c r="E30" s="37">
        <v>20</v>
      </c>
      <c r="F30" s="61">
        <f t="shared" si="0"/>
        <v>1007</v>
      </c>
      <c r="G30" s="56">
        <v>3</v>
      </c>
      <c r="H30" s="54">
        <v>38102</v>
      </c>
      <c r="I30" s="35">
        <v>5</v>
      </c>
      <c r="J30" s="53">
        <v>3500</v>
      </c>
      <c r="K30" s="35">
        <v>500</v>
      </c>
      <c r="M30" s="152">
        <v>135</v>
      </c>
      <c r="N30" s="193" t="s">
        <v>380</v>
      </c>
      <c r="O30" s="109" t="s">
        <v>412</v>
      </c>
      <c r="P30" s="110" t="s">
        <v>51</v>
      </c>
      <c r="Q30" s="113" t="s">
        <v>176</v>
      </c>
      <c r="R30" s="114">
        <v>57.56</v>
      </c>
      <c r="S30" s="110">
        <v>20</v>
      </c>
      <c r="T30" s="141">
        <v>1151</v>
      </c>
      <c r="U30" s="110">
        <v>3</v>
      </c>
      <c r="V30" s="141">
        <v>43550</v>
      </c>
      <c r="W30" s="142">
        <v>5</v>
      </c>
      <c r="X30" s="143" t="s">
        <v>357</v>
      </c>
      <c r="Y30" s="141">
        <v>7000</v>
      </c>
      <c r="Z30" s="144">
        <v>100</v>
      </c>
      <c r="AA30" s="145" t="s">
        <v>26</v>
      </c>
      <c r="AB30" s="147" t="s">
        <v>120</v>
      </c>
    </row>
    <row r="31" ht="26.25" customHeight="1" spans="1:28">
      <c r="A31" s="35">
        <v>28</v>
      </c>
      <c r="B31" s="60" t="s">
        <v>415</v>
      </c>
      <c r="C31" s="60" t="s">
        <v>416</v>
      </c>
      <c r="D31" s="57">
        <v>76.28</v>
      </c>
      <c r="E31" s="37">
        <v>20</v>
      </c>
      <c r="F31" s="61">
        <f t="shared" si="0"/>
        <v>1526</v>
      </c>
      <c r="G31" s="56">
        <v>3</v>
      </c>
      <c r="H31" s="54">
        <v>57713</v>
      </c>
      <c r="I31" s="35">
        <v>5</v>
      </c>
      <c r="J31" s="53">
        <v>5500</v>
      </c>
      <c r="K31" s="35">
        <v>500</v>
      </c>
      <c r="M31" s="152">
        <v>136</v>
      </c>
      <c r="N31" s="193" t="s">
        <v>384</v>
      </c>
      <c r="O31" s="109" t="s">
        <v>385</v>
      </c>
      <c r="P31" s="110" t="s">
        <v>51</v>
      </c>
      <c r="Q31" s="113" t="s">
        <v>176</v>
      </c>
      <c r="R31" s="114">
        <v>42.47</v>
      </c>
      <c r="S31" s="110">
        <v>20</v>
      </c>
      <c r="T31" s="141">
        <v>849</v>
      </c>
      <c r="U31" s="110">
        <v>3</v>
      </c>
      <c r="V31" s="141">
        <v>32133</v>
      </c>
      <c r="W31" s="142">
        <v>5</v>
      </c>
      <c r="X31" s="143" t="s">
        <v>357</v>
      </c>
      <c r="Y31" s="141">
        <v>5000</v>
      </c>
      <c r="Z31" s="144">
        <v>100</v>
      </c>
      <c r="AA31" s="145" t="s">
        <v>26</v>
      </c>
      <c r="AB31" s="147" t="s">
        <v>120</v>
      </c>
    </row>
    <row r="32" s="70" customFormat="1" ht="26.25" customHeight="1" spans="1:28">
      <c r="A32" s="35">
        <f>MAX(A$2:A31)+1</f>
        <v>29</v>
      </c>
      <c r="B32" s="60" t="s">
        <v>304</v>
      </c>
      <c r="C32" s="60" t="s">
        <v>305</v>
      </c>
      <c r="D32" s="57">
        <v>30.47</v>
      </c>
      <c r="E32" s="37">
        <v>20</v>
      </c>
      <c r="F32" s="34">
        <v>609</v>
      </c>
      <c r="G32" s="56">
        <v>3</v>
      </c>
      <c r="H32" s="141">
        <v>23054</v>
      </c>
      <c r="I32" s="35">
        <v>5</v>
      </c>
      <c r="J32" s="53">
        <v>2000</v>
      </c>
      <c r="K32" s="35">
        <v>500</v>
      </c>
      <c r="M32" s="152">
        <v>137</v>
      </c>
      <c r="N32" s="193" t="s">
        <v>413</v>
      </c>
      <c r="O32" s="109" t="s">
        <v>414</v>
      </c>
      <c r="P32" s="110" t="s">
        <v>51</v>
      </c>
      <c r="Q32" s="113" t="s">
        <v>176</v>
      </c>
      <c r="R32" s="114">
        <v>50.36</v>
      </c>
      <c r="S32" s="110">
        <v>20</v>
      </c>
      <c r="T32" s="141">
        <v>1007</v>
      </c>
      <c r="U32" s="110">
        <v>3</v>
      </c>
      <c r="V32" s="141">
        <v>38102</v>
      </c>
      <c r="W32" s="142">
        <v>5</v>
      </c>
      <c r="X32" s="143" t="s">
        <v>357</v>
      </c>
      <c r="Y32" s="141">
        <v>6000</v>
      </c>
      <c r="Z32" s="144">
        <v>100</v>
      </c>
      <c r="AA32" s="145" t="s">
        <v>26</v>
      </c>
      <c r="AB32" s="147" t="s">
        <v>120</v>
      </c>
    </row>
    <row r="33" s="70" customFormat="1" ht="26.25" customHeight="1" spans="1:28">
      <c r="A33" s="35">
        <f>MAX(A$2:A32)+1</f>
        <v>30</v>
      </c>
      <c r="B33" s="60" t="s">
        <v>307</v>
      </c>
      <c r="C33" s="60" t="s">
        <v>305</v>
      </c>
      <c r="D33" s="57">
        <v>30.47</v>
      </c>
      <c r="E33" s="37">
        <v>20</v>
      </c>
      <c r="F33" s="34">
        <v>609</v>
      </c>
      <c r="G33" s="56">
        <v>3</v>
      </c>
      <c r="H33" s="141">
        <v>23054</v>
      </c>
      <c r="I33" s="35">
        <v>5</v>
      </c>
      <c r="J33" s="53">
        <v>2000</v>
      </c>
      <c r="K33" s="35">
        <v>500</v>
      </c>
      <c r="M33" s="152">
        <v>138</v>
      </c>
      <c r="N33" s="193" t="s">
        <v>415</v>
      </c>
      <c r="O33" s="109" t="s">
        <v>416</v>
      </c>
      <c r="P33" s="110" t="s">
        <v>51</v>
      </c>
      <c r="Q33" s="113" t="s">
        <v>176</v>
      </c>
      <c r="R33" s="114">
        <v>76.28</v>
      </c>
      <c r="S33" s="110">
        <v>20</v>
      </c>
      <c r="T33" s="141">
        <v>1526</v>
      </c>
      <c r="U33" s="110">
        <v>3</v>
      </c>
      <c r="V33" s="141">
        <v>57713</v>
      </c>
      <c r="W33" s="142">
        <v>5</v>
      </c>
      <c r="X33" s="143" t="s">
        <v>357</v>
      </c>
      <c r="Y33" s="141">
        <v>10000</v>
      </c>
      <c r="Z33" s="144">
        <v>500</v>
      </c>
      <c r="AA33" s="145" t="s">
        <v>26</v>
      </c>
      <c r="AB33" s="147" t="s">
        <v>120</v>
      </c>
    </row>
    <row r="34" s="70" customFormat="1" ht="26.25" customHeight="1" spans="1:28">
      <c r="A34" s="35">
        <f>MAX(A$2:A33)+1</f>
        <v>31</v>
      </c>
      <c r="B34" s="60" t="s">
        <v>308</v>
      </c>
      <c r="C34" s="60" t="s">
        <v>305</v>
      </c>
      <c r="D34" s="57">
        <v>30.47</v>
      </c>
      <c r="E34" s="37">
        <v>20</v>
      </c>
      <c r="F34" s="34">
        <v>609</v>
      </c>
      <c r="G34" s="56">
        <v>3</v>
      </c>
      <c r="H34" s="141">
        <v>23054</v>
      </c>
      <c r="I34" s="35">
        <v>5</v>
      </c>
      <c r="J34" s="53">
        <v>2000</v>
      </c>
      <c r="K34" s="35">
        <v>500</v>
      </c>
      <c r="M34" s="152">
        <v>159</v>
      </c>
      <c r="N34" s="195" t="s">
        <v>304</v>
      </c>
      <c r="O34" s="143" t="s">
        <v>305</v>
      </c>
      <c r="P34" s="110" t="s">
        <v>51</v>
      </c>
      <c r="Q34" s="113" t="s">
        <v>449</v>
      </c>
      <c r="R34" s="157">
        <v>30.47</v>
      </c>
      <c r="S34" s="110">
        <v>20</v>
      </c>
      <c r="T34" s="141">
        <v>609</v>
      </c>
      <c r="U34" s="110">
        <v>3</v>
      </c>
      <c r="V34" s="141">
        <v>23054</v>
      </c>
      <c r="W34" s="142">
        <v>5</v>
      </c>
      <c r="X34" s="143" t="s">
        <v>143</v>
      </c>
      <c r="Y34" s="141">
        <v>4000</v>
      </c>
      <c r="Z34" s="144">
        <v>100</v>
      </c>
      <c r="AA34" s="145" t="s">
        <v>26</v>
      </c>
      <c r="AB34" s="147" t="s">
        <v>120</v>
      </c>
    </row>
    <row r="35" s="70" customFormat="1" ht="26.25" customHeight="1" spans="1:28">
      <c r="A35" s="35">
        <f>MAX(A$2:A34)+1</f>
        <v>32</v>
      </c>
      <c r="B35" s="60" t="s">
        <v>310</v>
      </c>
      <c r="C35" s="60" t="s">
        <v>305</v>
      </c>
      <c r="D35" s="57">
        <v>30.47</v>
      </c>
      <c r="E35" s="37">
        <v>20</v>
      </c>
      <c r="F35" s="34">
        <v>609</v>
      </c>
      <c r="G35" s="56">
        <v>3</v>
      </c>
      <c r="H35" s="141">
        <v>23054</v>
      </c>
      <c r="I35" s="35">
        <v>5</v>
      </c>
      <c r="J35" s="53">
        <v>2000</v>
      </c>
      <c r="K35" s="35">
        <v>500</v>
      </c>
      <c r="M35" s="152">
        <v>160</v>
      </c>
      <c r="N35" s="195" t="s">
        <v>307</v>
      </c>
      <c r="O35" s="143" t="s">
        <v>305</v>
      </c>
      <c r="P35" s="110" t="s">
        <v>51</v>
      </c>
      <c r="Q35" s="113" t="s">
        <v>449</v>
      </c>
      <c r="R35" s="157">
        <v>30.47</v>
      </c>
      <c r="S35" s="110">
        <v>20</v>
      </c>
      <c r="T35" s="141">
        <v>609</v>
      </c>
      <c r="U35" s="110">
        <v>3</v>
      </c>
      <c r="V35" s="141">
        <v>23054</v>
      </c>
      <c r="W35" s="142">
        <v>5</v>
      </c>
      <c r="X35" s="143" t="s">
        <v>143</v>
      </c>
      <c r="Y35" s="141">
        <v>4000</v>
      </c>
      <c r="Z35" s="144">
        <v>100</v>
      </c>
      <c r="AA35" s="145" t="s">
        <v>26</v>
      </c>
      <c r="AB35" s="147" t="s">
        <v>120</v>
      </c>
    </row>
    <row r="36" s="70" customFormat="1" ht="26.25" customHeight="1" spans="1:28">
      <c r="A36" s="35">
        <f>MAX(A$2:A35)+1</f>
        <v>33</v>
      </c>
      <c r="B36" s="60" t="s">
        <v>311</v>
      </c>
      <c r="C36" s="60" t="s">
        <v>305</v>
      </c>
      <c r="D36" s="57">
        <v>29.46</v>
      </c>
      <c r="E36" s="37">
        <v>20</v>
      </c>
      <c r="F36" s="34">
        <v>589</v>
      </c>
      <c r="G36" s="56">
        <v>3</v>
      </c>
      <c r="H36" s="141">
        <v>22289</v>
      </c>
      <c r="I36" s="35">
        <v>5</v>
      </c>
      <c r="J36" s="53">
        <v>2000</v>
      </c>
      <c r="K36" s="35">
        <v>500</v>
      </c>
      <c r="M36" s="152">
        <v>161</v>
      </c>
      <c r="N36" s="195" t="s">
        <v>308</v>
      </c>
      <c r="O36" s="143" t="s">
        <v>305</v>
      </c>
      <c r="P36" s="110" t="s">
        <v>51</v>
      </c>
      <c r="Q36" s="113" t="s">
        <v>449</v>
      </c>
      <c r="R36" s="157">
        <v>30.47</v>
      </c>
      <c r="S36" s="110">
        <v>20</v>
      </c>
      <c r="T36" s="141">
        <v>609</v>
      </c>
      <c r="U36" s="110">
        <v>3</v>
      </c>
      <c r="V36" s="141">
        <v>23054</v>
      </c>
      <c r="W36" s="142">
        <v>5</v>
      </c>
      <c r="X36" s="143" t="s">
        <v>143</v>
      </c>
      <c r="Y36" s="141">
        <v>4000</v>
      </c>
      <c r="Z36" s="144">
        <v>100</v>
      </c>
      <c r="AA36" s="145" t="s">
        <v>26</v>
      </c>
      <c r="AB36" s="147" t="s">
        <v>120</v>
      </c>
    </row>
    <row r="37" ht="31.5" customHeight="1" spans="1:11">
      <c r="A37" s="62" t="s">
        <v>494</v>
      </c>
      <c r="B37" s="63"/>
      <c r="C37" s="64"/>
      <c r="D37" s="65">
        <f>SUM(D4:D36)</f>
        <v>1231.5</v>
      </c>
      <c r="E37" s="35" t="s">
        <v>142</v>
      </c>
      <c r="F37" s="35" t="s">
        <v>142</v>
      </c>
      <c r="G37" s="35" t="s">
        <v>142</v>
      </c>
      <c r="H37" s="228">
        <f>SUM(H4:H36)</f>
        <v>1060495</v>
      </c>
      <c r="I37" s="35" t="s">
        <v>142</v>
      </c>
      <c r="J37" s="53">
        <f>SUM(J4:J36)</f>
        <v>137000</v>
      </c>
      <c r="K37" s="35" t="s">
        <v>142</v>
      </c>
    </row>
    <row r="38" ht="25.5" customHeight="1" spans="1:8">
      <c r="A38" s="229" t="s">
        <v>495</v>
      </c>
      <c r="B38" s="230"/>
      <c r="D38" s="231" t="s">
        <v>496</v>
      </c>
      <c r="E38" s="232"/>
      <c r="G38" s="233" t="s">
        <v>497</v>
      </c>
      <c r="H38" s="234"/>
    </row>
  </sheetData>
  <mergeCells count="7">
    <mergeCell ref="A1:B1"/>
    <mergeCell ref="A2:K2"/>
    <mergeCell ref="M2:AB2"/>
    <mergeCell ref="A37:C37"/>
    <mergeCell ref="A38:B38"/>
    <mergeCell ref="D38:E38"/>
    <mergeCell ref="G38:H38"/>
  </mergeCells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11"/>
  <sheetViews>
    <sheetView workbookViewId="0">
      <pane ySplit="3" topLeftCell="A96" activePane="bottomLeft" state="frozen"/>
      <selection/>
      <selection pane="bottomLeft" activeCell="A4" sqref="A4:N109"/>
    </sheetView>
  </sheetViews>
  <sheetFormatPr defaultColWidth="9.875" defaultRowHeight="27.75" customHeight="1"/>
  <cols>
    <col min="1" max="1" width="5.875" style="200" customWidth="1"/>
    <col min="2" max="2" width="20.125" style="201" customWidth="1"/>
    <col min="3" max="3" width="21.5" style="201" customWidth="1"/>
    <col min="4" max="4" width="10.5" style="202" customWidth="1"/>
    <col min="5" max="5" width="11.125" style="202" customWidth="1"/>
    <col min="6" max="6" width="9.25" style="200" customWidth="1"/>
    <col min="7" max="7" width="10.875" style="202" customWidth="1"/>
    <col min="8" max="8" width="12" style="203" customWidth="1"/>
    <col min="9" max="9" width="7" style="202" customWidth="1"/>
    <col min="10" max="10" width="23.75" style="203" hidden="1" customWidth="1"/>
    <col min="11" max="11" width="10.125" style="202" customWidth="1"/>
    <col min="12" max="12" width="10.25" style="202" customWidth="1"/>
    <col min="13" max="13" width="9" style="200" hidden="1" customWidth="1"/>
    <col min="14" max="14" width="9.375" style="204" customWidth="1"/>
    <col min="15" max="16" width="9.875" style="70" hidden="1" customWidth="1"/>
    <col min="17" max="24" width="9.875" style="205"/>
    <col min="25" max="16384" width="9.875" style="70"/>
  </cols>
  <sheetData>
    <row r="1" ht="18" customHeight="1" spans="1:2">
      <c r="A1" s="206" t="s">
        <v>498</v>
      </c>
      <c r="B1" s="206"/>
    </row>
    <row r="2" ht="54" customHeight="1" spans="1:14">
      <c r="A2" s="207" t="s">
        <v>499</v>
      </c>
      <c r="B2" s="207"/>
      <c r="C2" s="207"/>
      <c r="D2" s="207"/>
      <c r="E2" s="207"/>
      <c r="F2" s="207"/>
      <c r="G2" s="207"/>
      <c r="H2" s="207"/>
      <c r="I2" s="207"/>
      <c r="J2" s="207"/>
      <c r="K2" s="207"/>
      <c r="L2" s="207"/>
      <c r="M2" s="207"/>
      <c r="N2" s="207"/>
    </row>
    <row r="3" s="68" customFormat="1" ht="53.25" customHeight="1" spans="1:24">
      <c r="A3" s="5" t="s">
        <v>2</v>
      </c>
      <c r="B3" s="6" t="s">
        <v>3</v>
      </c>
      <c r="C3" s="6" t="s">
        <v>4</v>
      </c>
      <c r="D3" s="7" t="s">
        <v>5</v>
      </c>
      <c r="E3" s="8" t="s">
        <v>6</v>
      </c>
      <c r="F3" s="9" t="s">
        <v>7</v>
      </c>
      <c r="G3" s="10" t="s">
        <v>492</v>
      </c>
      <c r="H3" s="11" t="s">
        <v>500</v>
      </c>
      <c r="I3" s="10" t="s">
        <v>10</v>
      </c>
      <c r="J3" s="10" t="s">
        <v>11</v>
      </c>
      <c r="K3" s="10" t="s">
        <v>12</v>
      </c>
      <c r="L3" s="10" t="s">
        <v>501</v>
      </c>
      <c r="M3" s="208" t="s">
        <v>14</v>
      </c>
      <c r="N3" s="208" t="s">
        <v>15</v>
      </c>
      <c r="Q3" s="213"/>
      <c r="R3" s="213"/>
      <c r="S3" s="213"/>
      <c r="T3" s="213"/>
      <c r="U3" s="213"/>
      <c r="V3" s="213"/>
      <c r="W3" s="213"/>
      <c r="X3" s="213"/>
    </row>
    <row r="4" s="68" customFormat="1" customHeight="1" spans="1:27">
      <c r="A4" s="12">
        <f>MAX(A$2:A3)+1</f>
        <v>1</v>
      </c>
      <c r="B4" s="13" t="s">
        <v>23</v>
      </c>
      <c r="C4" s="13" t="s">
        <v>24</v>
      </c>
      <c r="D4" s="14">
        <v>8000</v>
      </c>
      <c r="E4" s="15">
        <v>20.7</v>
      </c>
      <c r="F4" s="16">
        <f t="shared" ref="F4:F30" si="0">D4*E4</f>
        <v>165600</v>
      </c>
      <c r="G4" s="17">
        <v>8</v>
      </c>
      <c r="H4" s="18">
        <v>17670850</v>
      </c>
      <c r="I4" s="43">
        <v>3</v>
      </c>
      <c r="J4" s="209" t="s">
        <v>25</v>
      </c>
      <c r="K4" s="44">
        <v>500000</v>
      </c>
      <c r="L4" s="45">
        <v>10000</v>
      </c>
      <c r="M4" s="210" t="s">
        <v>26</v>
      </c>
      <c r="N4" s="211"/>
      <c r="Q4" s="213"/>
      <c r="R4" s="213">
        <f>D4*E4</f>
        <v>165600</v>
      </c>
      <c r="S4" s="213">
        <f>R4*12</f>
        <v>1987200</v>
      </c>
      <c r="T4" s="213">
        <f>S4*1.03</f>
        <v>2046816</v>
      </c>
      <c r="U4" s="213">
        <f t="shared" ref="U4:Z4" si="1">T4*1.03</f>
        <v>2108220</v>
      </c>
      <c r="V4" s="213">
        <f t="shared" si="1"/>
        <v>2171467</v>
      </c>
      <c r="W4" s="213">
        <f t="shared" si="1"/>
        <v>2236611</v>
      </c>
      <c r="X4" s="213">
        <f t="shared" si="1"/>
        <v>2303709</v>
      </c>
      <c r="Y4" s="213">
        <f t="shared" si="1"/>
        <v>2372820</v>
      </c>
      <c r="Z4" s="213">
        <f t="shared" si="1"/>
        <v>2444005</v>
      </c>
      <c r="AA4" s="205">
        <f t="shared" ref="AA4:AA67" si="2">SUM(S4:Z4)</f>
        <v>17670848</v>
      </c>
    </row>
    <row r="5" s="68" customFormat="1" customHeight="1" spans="1:27">
      <c r="A5" s="12">
        <f>MAX(A$2:A4)+1</f>
        <v>2</v>
      </c>
      <c r="B5" s="13" t="s">
        <v>33</v>
      </c>
      <c r="C5" s="13" t="s">
        <v>34</v>
      </c>
      <c r="D5" s="19">
        <v>1049.93</v>
      </c>
      <c r="E5" s="15">
        <f>22*0.9</f>
        <v>19.8</v>
      </c>
      <c r="F5" s="20">
        <f t="shared" si="0"/>
        <v>20789</v>
      </c>
      <c r="G5" s="17">
        <v>5</v>
      </c>
      <c r="H5" s="18">
        <v>1324459</v>
      </c>
      <c r="I5" s="43">
        <v>3</v>
      </c>
      <c r="J5" s="209" t="s">
        <v>35</v>
      </c>
      <c r="K5" s="44">
        <v>200000</v>
      </c>
      <c r="L5" s="45">
        <v>5000</v>
      </c>
      <c r="M5" s="210" t="s">
        <v>26</v>
      </c>
      <c r="N5" s="211"/>
      <c r="Q5" s="213"/>
      <c r="R5" s="213">
        <f t="shared" ref="R5:R66" si="3">D5*E5</f>
        <v>20789</v>
      </c>
      <c r="S5" s="213">
        <f t="shared" ref="S5:S68" si="4">R5*12</f>
        <v>249468</v>
      </c>
      <c r="T5" s="213">
        <f t="shared" ref="T5:W5" si="5">S5*1.03</f>
        <v>256952</v>
      </c>
      <c r="U5" s="213">
        <f t="shared" si="5"/>
        <v>264661</v>
      </c>
      <c r="V5" s="213">
        <f t="shared" si="5"/>
        <v>272601</v>
      </c>
      <c r="W5" s="213">
        <f t="shared" si="5"/>
        <v>280779</v>
      </c>
      <c r="X5" s="213"/>
      <c r="Y5" s="213"/>
      <c r="Z5" s="213"/>
      <c r="AA5" s="205">
        <f t="shared" si="2"/>
        <v>1324461</v>
      </c>
    </row>
    <row r="6" s="68" customFormat="1" customHeight="1" spans="1:27">
      <c r="A6" s="12">
        <f>MAX(A$2:A5)+1</f>
        <v>3</v>
      </c>
      <c r="B6" s="187" t="s">
        <v>41</v>
      </c>
      <c r="C6" s="187" t="s">
        <v>42</v>
      </c>
      <c r="D6" s="188">
        <v>1000</v>
      </c>
      <c r="E6" s="15">
        <f>43*0.9</f>
        <v>38.7</v>
      </c>
      <c r="F6" s="20">
        <f t="shared" si="0"/>
        <v>38700</v>
      </c>
      <c r="G6" s="17">
        <v>5</v>
      </c>
      <c r="H6" s="18">
        <v>2465563</v>
      </c>
      <c r="I6" s="49">
        <v>3</v>
      </c>
      <c r="J6" s="187" t="s">
        <v>43</v>
      </c>
      <c r="K6" s="44">
        <v>200000</v>
      </c>
      <c r="L6" s="45">
        <v>5000</v>
      </c>
      <c r="M6" s="15" t="s">
        <v>26</v>
      </c>
      <c r="N6" s="211"/>
      <c r="Q6" s="213"/>
      <c r="R6" s="213">
        <f t="shared" si="3"/>
        <v>38700</v>
      </c>
      <c r="S6" s="213">
        <f t="shared" si="4"/>
        <v>464400</v>
      </c>
      <c r="T6" s="213">
        <f t="shared" ref="T6:W6" si="6">S6*1.03</f>
        <v>478332</v>
      </c>
      <c r="U6" s="213">
        <f t="shared" si="6"/>
        <v>492682</v>
      </c>
      <c r="V6" s="213">
        <f t="shared" si="6"/>
        <v>507462</v>
      </c>
      <c r="W6" s="213">
        <f t="shared" si="6"/>
        <v>522686</v>
      </c>
      <c r="X6" s="213"/>
      <c r="Y6" s="213"/>
      <c r="Z6" s="213"/>
      <c r="AA6" s="205">
        <f t="shared" si="2"/>
        <v>2465562</v>
      </c>
    </row>
    <row r="7" s="68" customFormat="1" ht="33" customHeight="1" spans="1:27">
      <c r="A7" s="12">
        <f>MAX(A$2:A6)+1</f>
        <v>4</v>
      </c>
      <c r="B7" s="187" t="s">
        <v>46</v>
      </c>
      <c r="C7" s="187" t="s">
        <v>47</v>
      </c>
      <c r="D7" s="19">
        <v>676</v>
      </c>
      <c r="E7" s="15">
        <f>12*0.9</f>
        <v>10.8</v>
      </c>
      <c r="F7" s="20">
        <f t="shared" si="0"/>
        <v>7301</v>
      </c>
      <c r="G7" s="17">
        <v>5</v>
      </c>
      <c r="H7" s="18">
        <v>465144</v>
      </c>
      <c r="I7" s="49">
        <v>3</v>
      </c>
      <c r="J7" s="187" t="s">
        <v>48</v>
      </c>
      <c r="K7" s="44">
        <v>50000</v>
      </c>
      <c r="L7" s="45">
        <v>2000</v>
      </c>
      <c r="M7" s="15" t="s">
        <v>26</v>
      </c>
      <c r="N7" s="211"/>
      <c r="Q7" s="213"/>
      <c r="R7" s="213">
        <f t="shared" si="3"/>
        <v>7301</v>
      </c>
      <c r="S7" s="213">
        <f t="shared" si="4"/>
        <v>87612</v>
      </c>
      <c r="T7" s="213">
        <f t="shared" ref="T7:W7" si="7">S7*1.03</f>
        <v>90240</v>
      </c>
      <c r="U7" s="213">
        <f t="shared" si="7"/>
        <v>92947</v>
      </c>
      <c r="V7" s="213">
        <f t="shared" si="7"/>
        <v>95735</v>
      </c>
      <c r="W7" s="213">
        <f t="shared" si="7"/>
        <v>98607</v>
      </c>
      <c r="X7" s="213"/>
      <c r="Y7" s="213"/>
      <c r="Z7" s="213"/>
      <c r="AA7" s="205">
        <f t="shared" si="2"/>
        <v>465141</v>
      </c>
    </row>
    <row r="8" s="68" customFormat="1" customHeight="1" spans="1:27">
      <c r="A8" s="12">
        <f>MAX(A$2:A7)+1</f>
        <v>5</v>
      </c>
      <c r="B8" s="13" t="s">
        <v>55</v>
      </c>
      <c r="C8" s="21" t="s">
        <v>56</v>
      </c>
      <c r="D8" s="19">
        <v>536.01</v>
      </c>
      <c r="E8" s="15">
        <f>23*0.9</f>
        <v>20.7</v>
      </c>
      <c r="F8" s="20">
        <f t="shared" si="0"/>
        <v>11095</v>
      </c>
      <c r="G8" s="17">
        <v>5</v>
      </c>
      <c r="H8" s="18">
        <v>706858</v>
      </c>
      <c r="I8" s="49">
        <v>3</v>
      </c>
      <c r="J8" s="209" t="s">
        <v>39</v>
      </c>
      <c r="K8" s="44">
        <v>100000</v>
      </c>
      <c r="L8" s="45">
        <v>5000</v>
      </c>
      <c r="M8" s="15" t="s">
        <v>26</v>
      </c>
      <c r="N8" s="211"/>
      <c r="Q8" s="213"/>
      <c r="R8" s="213">
        <f t="shared" si="3"/>
        <v>11095</v>
      </c>
      <c r="S8" s="213">
        <f t="shared" si="4"/>
        <v>133140</v>
      </c>
      <c r="T8" s="213">
        <f t="shared" ref="T8:W8" si="8">S8*1.03</f>
        <v>137134</v>
      </c>
      <c r="U8" s="213">
        <f t="shared" si="8"/>
        <v>141248</v>
      </c>
      <c r="V8" s="213">
        <f t="shared" si="8"/>
        <v>145485</v>
      </c>
      <c r="W8" s="213">
        <f t="shared" si="8"/>
        <v>149850</v>
      </c>
      <c r="X8" s="213"/>
      <c r="Y8" s="213"/>
      <c r="Z8" s="213"/>
      <c r="AA8" s="205">
        <f t="shared" si="2"/>
        <v>706857</v>
      </c>
    </row>
    <row r="9" s="68" customFormat="1" ht="30.75" customHeight="1" spans="1:27">
      <c r="A9" s="12">
        <f>MAX(A$2:A8)+1</f>
        <v>6</v>
      </c>
      <c r="B9" s="13" t="s">
        <v>61</v>
      </c>
      <c r="C9" s="21" t="s">
        <v>37</v>
      </c>
      <c r="D9" s="14">
        <v>200.82</v>
      </c>
      <c r="E9" s="15">
        <f>23*0.9</f>
        <v>20.7</v>
      </c>
      <c r="F9" s="16">
        <f t="shared" si="0"/>
        <v>4157</v>
      </c>
      <c r="G9" s="17">
        <v>3</v>
      </c>
      <c r="H9" s="18">
        <v>157259</v>
      </c>
      <c r="I9" s="43">
        <v>5</v>
      </c>
      <c r="J9" s="187" t="s">
        <v>62</v>
      </c>
      <c r="K9" s="44">
        <v>50000</v>
      </c>
      <c r="L9" s="45">
        <v>5000</v>
      </c>
      <c r="M9" s="210" t="s">
        <v>26</v>
      </c>
      <c r="N9" s="211"/>
      <c r="Q9" s="213"/>
      <c r="R9" s="213">
        <f t="shared" si="3"/>
        <v>4157</v>
      </c>
      <c r="S9" s="213">
        <f t="shared" si="4"/>
        <v>49884</v>
      </c>
      <c r="T9" s="213">
        <f>S9*1.05</f>
        <v>52378</v>
      </c>
      <c r="U9" s="213">
        <f>T9*1.05</f>
        <v>54997</v>
      </c>
      <c r="V9" s="213"/>
      <c r="W9" s="213"/>
      <c r="X9" s="213"/>
      <c r="Y9" s="213"/>
      <c r="Z9" s="213"/>
      <c r="AA9" s="205">
        <f t="shared" si="2"/>
        <v>157259</v>
      </c>
    </row>
    <row r="10" s="69" customFormat="1" customHeight="1" spans="1:27">
      <c r="A10" s="12">
        <f>MAX(A$2:A9)+1</f>
        <v>7</v>
      </c>
      <c r="B10" s="189" t="s">
        <v>67</v>
      </c>
      <c r="C10" s="189" t="s">
        <v>68</v>
      </c>
      <c r="D10" s="19">
        <v>4977.28</v>
      </c>
      <c r="E10" s="15">
        <f>3.1*0.9</f>
        <v>2.79</v>
      </c>
      <c r="F10" s="20">
        <f t="shared" si="0"/>
        <v>13887</v>
      </c>
      <c r="G10" s="17">
        <v>5</v>
      </c>
      <c r="H10" s="190">
        <v>884735</v>
      </c>
      <c r="I10" s="49">
        <v>3</v>
      </c>
      <c r="J10" s="13" t="s">
        <v>69</v>
      </c>
      <c r="K10" s="44">
        <v>100000</v>
      </c>
      <c r="L10" s="45">
        <v>5000</v>
      </c>
      <c r="M10" s="17" t="s">
        <v>26</v>
      </c>
      <c r="N10" s="211"/>
      <c r="Q10" s="213"/>
      <c r="R10" s="213">
        <f t="shared" si="3"/>
        <v>13887</v>
      </c>
      <c r="S10" s="213">
        <f t="shared" si="4"/>
        <v>166644</v>
      </c>
      <c r="T10" s="213">
        <f t="shared" ref="T10:W10" si="9">S10*1.03</f>
        <v>171643</v>
      </c>
      <c r="U10" s="213">
        <f t="shared" si="9"/>
        <v>176792</v>
      </c>
      <c r="V10" s="213">
        <f t="shared" si="9"/>
        <v>182096</v>
      </c>
      <c r="W10" s="213">
        <f t="shared" si="9"/>
        <v>187559</v>
      </c>
      <c r="X10" s="213"/>
      <c r="Y10" s="213"/>
      <c r="Z10" s="213"/>
      <c r="AA10" s="205">
        <f t="shared" si="2"/>
        <v>884734</v>
      </c>
    </row>
    <row r="11" s="69" customFormat="1" customHeight="1" spans="1:27">
      <c r="A11" s="12">
        <f>MAX(A$2:A10)+1</f>
        <v>8</v>
      </c>
      <c r="B11" s="189" t="s">
        <v>73</v>
      </c>
      <c r="C11" s="189" t="s">
        <v>74</v>
      </c>
      <c r="D11" s="19">
        <v>1504.75</v>
      </c>
      <c r="E11" s="15">
        <f>3*0.9</f>
        <v>2.7</v>
      </c>
      <c r="F11" s="20">
        <f t="shared" si="0"/>
        <v>4063</v>
      </c>
      <c r="G11" s="17">
        <v>5</v>
      </c>
      <c r="H11" s="190">
        <v>258852</v>
      </c>
      <c r="I11" s="49">
        <v>3</v>
      </c>
      <c r="J11" s="13" t="s">
        <v>69</v>
      </c>
      <c r="K11" s="44">
        <v>50000</v>
      </c>
      <c r="L11" s="45">
        <v>5000</v>
      </c>
      <c r="M11" s="17" t="s">
        <v>26</v>
      </c>
      <c r="N11" s="211"/>
      <c r="Q11" s="213"/>
      <c r="R11" s="213">
        <f t="shared" si="3"/>
        <v>4063</v>
      </c>
      <c r="S11" s="213">
        <f t="shared" si="4"/>
        <v>48756</v>
      </c>
      <c r="T11" s="213">
        <f t="shared" ref="T11:W11" si="10">S11*1.03</f>
        <v>50219</v>
      </c>
      <c r="U11" s="213">
        <f t="shared" si="10"/>
        <v>51726</v>
      </c>
      <c r="V11" s="213">
        <f t="shared" si="10"/>
        <v>53278</v>
      </c>
      <c r="W11" s="213">
        <f t="shared" si="10"/>
        <v>54876</v>
      </c>
      <c r="X11" s="213"/>
      <c r="Y11" s="213"/>
      <c r="Z11" s="213"/>
      <c r="AA11" s="205">
        <f t="shared" si="2"/>
        <v>258855</v>
      </c>
    </row>
    <row r="12" s="68" customFormat="1" customHeight="1" spans="1:27">
      <c r="A12" s="12">
        <f>MAX(A$2:A11)+1</f>
        <v>9</v>
      </c>
      <c r="B12" s="22" t="s">
        <v>502</v>
      </c>
      <c r="C12" s="22" t="s">
        <v>50</v>
      </c>
      <c r="D12" s="23">
        <v>2628.79</v>
      </c>
      <c r="E12" s="24">
        <v>9</v>
      </c>
      <c r="F12" s="25">
        <f t="shared" si="0"/>
        <v>23659</v>
      </c>
      <c r="G12" s="26">
        <v>2</v>
      </c>
      <c r="H12" s="27">
        <v>576333</v>
      </c>
      <c r="I12" s="50">
        <v>3</v>
      </c>
      <c r="J12" s="94" t="s">
        <v>53</v>
      </c>
      <c r="K12" s="51">
        <v>100000</v>
      </c>
      <c r="L12" s="52">
        <v>5000</v>
      </c>
      <c r="M12" s="26" t="s">
        <v>26</v>
      </c>
      <c r="N12" s="211"/>
      <c r="Q12" s="213"/>
      <c r="R12" s="213">
        <f t="shared" si="3"/>
        <v>23659</v>
      </c>
      <c r="S12" s="213">
        <f t="shared" si="4"/>
        <v>283908</v>
      </c>
      <c r="T12" s="213">
        <f t="shared" ref="T12:W12" si="11">S12*1.03</f>
        <v>292425</v>
      </c>
      <c r="U12" s="213">
        <f t="shared" si="11"/>
        <v>301198</v>
      </c>
      <c r="V12" s="213">
        <f t="shared" si="11"/>
        <v>310234</v>
      </c>
      <c r="W12" s="213">
        <f t="shared" si="11"/>
        <v>319541</v>
      </c>
      <c r="X12" s="213"/>
      <c r="Y12" s="213"/>
      <c r="Z12" s="213"/>
      <c r="AA12" s="205">
        <f t="shared" si="2"/>
        <v>1507306</v>
      </c>
    </row>
    <row r="13" s="68" customFormat="1" customHeight="1" spans="1:27">
      <c r="A13" s="12">
        <f>MAX(A$2:A12)+1</f>
        <v>10</v>
      </c>
      <c r="B13" s="187" t="s">
        <v>75</v>
      </c>
      <c r="C13" s="187" t="s">
        <v>76</v>
      </c>
      <c r="D13" s="188">
        <v>1268.31</v>
      </c>
      <c r="E13" s="15">
        <f>26*0.9</f>
        <v>23.4</v>
      </c>
      <c r="F13" s="20">
        <f t="shared" si="0"/>
        <v>29678</v>
      </c>
      <c r="G13" s="17">
        <v>5</v>
      </c>
      <c r="H13" s="18">
        <v>1890774</v>
      </c>
      <c r="I13" s="43">
        <v>3</v>
      </c>
      <c r="J13" s="187" t="s">
        <v>78</v>
      </c>
      <c r="K13" s="44">
        <v>200000</v>
      </c>
      <c r="L13" s="45">
        <v>3000</v>
      </c>
      <c r="M13" s="17" t="s">
        <v>79</v>
      </c>
      <c r="N13" s="211"/>
      <c r="Q13" s="213"/>
      <c r="R13" s="213">
        <f t="shared" si="3"/>
        <v>29678</v>
      </c>
      <c r="S13" s="213">
        <f t="shared" si="4"/>
        <v>356136</v>
      </c>
      <c r="T13" s="213">
        <f t="shared" ref="T13:W13" si="12">S13*1.03</f>
        <v>366820</v>
      </c>
      <c r="U13" s="213">
        <f t="shared" si="12"/>
        <v>377825</v>
      </c>
      <c r="V13" s="213">
        <f t="shared" si="12"/>
        <v>389160</v>
      </c>
      <c r="W13" s="213">
        <f t="shared" si="12"/>
        <v>400835</v>
      </c>
      <c r="X13" s="213"/>
      <c r="Y13" s="213"/>
      <c r="Z13" s="213"/>
      <c r="AA13" s="205">
        <f t="shared" si="2"/>
        <v>1890776</v>
      </c>
    </row>
    <row r="14" s="68" customFormat="1" customHeight="1" spans="1:27">
      <c r="A14" s="12">
        <f>MAX(A$2:A13)+1</f>
        <v>11</v>
      </c>
      <c r="B14" s="28" t="s">
        <v>63</v>
      </c>
      <c r="C14" s="28" t="s">
        <v>64</v>
      </c>
      <c r="D14" s="29">
        <v>322.19</v>
      </c>
      <c r="E14" s="30">
        <f>25*0.9</f>
        <v>22.5</v>
      </c>
      <c r="F14" s="20">
        <f t="shared" si="0"/>
        <v>7249</v>
      </c>
      <c r="G14" s="17">
        <v>5</v>
      </c>
      <c r="H14" s="18">
        <v>3444654</v>
      </c>
      <c r="I14" s="43">
        <v>3</v>
      </c>
      <c r="J14" s="209" t="s">
        <v>66</v>
      </c>
      <c r="K14" s="44">
        <v>200000</v>
      </c>
      <c r="L14" s="45">
        <v>5000</v>
      </c>
      <c r="M14" s="210" t="s">
        <v>26</v>
      </c>
      <c r="N14" s="211"/>
      <c r="Q14" s="213"/>
      <c r="R14" s="213">
        <f t="shared" si="3"/>
        <v>7249</v>
      </c>
      <c r="S14" s="213">
        <f t="shared" si="4"/>
        <v>86988</v>
      </c>
      <c r="T14" s="213">
        <f t="shared" ref="T14:W14" si="13">S14*1.03</f>
        <v>89598</v>
      </c>
      <c r="U14" s="213">
        <f t="shared" si="13"/>
        <v>92286</v>
      </c>
      <c r="V14" s="213">
        <f t="shared" si="13"/>
        <v>95055</v>
      </c>
      <c r="W14" s="213">
        <f t="shared" si="13"/>
        <v>97907</v>
      </c>
      <c r="X14" s="213"/>
      <c r="Y14" s="213"/>
      <c r="Z14" s="213"/>
      <c r="AA14" s="205">
        <f t="shared" si="2"/>
        <v>461834</v>
      </c>
    </row>
    <row r="15" s="68" customFormat="1" customHeight="1" spans="1:27">
      <c r="A15" s="12">
        <f>MAX(A$2:A14)+1</f>
        <v>12</v>
      </c>
      <c r="B15" s="13" t="s">
        <v>70</v>
      </c>
      <c r="C15" s="13" t="s">
        <v>71</v>
      </c>
      <c r="D15" s="14">
        <v>1486.32</v>
      </c>
      <c r="E15" s="15">
        <f>35*0.9</f>
        <v>31.5</v>
      </c>
      <c r="F15" s="20">
        <f t="shared" si="0"/>
        <v>46819</v>
      </c>
      <c r="G15" s="17"/>
      <c r="H15" s="18"/>
      <c r="I15" s="43"/>
      <c r="J15" s="209"/>
      <c r="K15" s="44"/>
      <c r="L15" s="45"/>
      <c r="M15" s="210"/>
      <c r="N15" s="211"/>
      <c r="Q15" s="213"/>
      <c r="R15" s="213">
        <f t="shared" si="3"/>
        <v>46819</v>
      </c>
      <c r="S15" s="213">
        <f t="shared" si="4"/>
        <v>561828</v>
      </c>
      <c r="T15" s="213">
        <f t="shared" ref="T15:W15" si="14">S15*1.03</f>
        <v>578683</v>
      </c>
      <c r="U15" s="213">
        <f t="shared" si="14"/>
        <v>596043</v>
      </c>
      <c r="V15" s="213">
        <f t="shared" si="14"/>
        <v>613924</v>
      </c>
      <c r="W15" s="213">
        <f t="shared" si="14"/>
        <v>632342</v>
      </c>
      <c r="X15" s="213"/>
      <c r="Y15" s="213"/>
      <c r="Z15" s="213"/>
      <c r="AA15" s="205">
        <f t="shared" si="2"/>
        <v>2982820</v>
      </c>
    </row>
    <row r="16" s="69" customFormat="1" customHeight="1" spans="1:27">
      <c r="A16" s="12">
        <f>MAX(A$2:A15)+1</f>
        <v>13</v>
      </c>
      <c r="B16" s="189" t="s">
        <v>89</v>
      </c>
      <c r="C16" s="189" t="s">
        <v>90</v>
      </c>
      <c r="D16" s="19">
        <v>683.44</v>
      </c>
      <c r="E16" s="15">
        <f>3*0.9</f>
        <v>2.7</v>
      </c>
      <c r="F16" s="20">
        <f t="shared" si="0"/>
        <v>1845</v>
      </c>
      <c r="G16" s="17">
        <v>5</v>
      </c>
      <c r="H16" s="190">
        <v>117544</v>
      </c>
      <c r="I16" s="49">
        <v>3</v>
      </c>
      <c r="J16" s="13" t="s">
        <v>69</v>
      </c>
      <c r="K16" s="44">
        <v>50000</v>
      </c>
      <c r="L16" s="45">
        <v>5000</v>
      </c>
      <c r="M16" s="17" t="s">
        <v>26</v>
      </c>
      <c r="N16" s="211"/>
      <c r="Q16" s="213"/>
      <c r="R16" s="213">
        <f t="shared" si="3"/>
        <v>1845</v>
      </c>
      <c r="S16" s="213">
        <f t="shared" si="4"/>
        <v>22140</v>
      </c>
      <c r="T16" s="213">
        <f t="shared" ref="T16:W16" si="15">S16*1.03</f>
        <v>22804</v>
      </c>
      <c r="U16" s="213">
        <f t="shared" si="15"/>
        <v>23488</v>
      </c>
      <c r="V16" s="213">
        <f t="shared" si="15"/>
        <v>24193</v>
      </c>
      <c r="W16" s="213">
        <f t="shared" si="15"/>
        <v>24919</v>
      </c>
      <c r="X16" s="213"/>
      <c r="Y16" s="213"/>
      <c r="Z16" s="213"/>
      <c r="AA16" s="205">
        <f t="shared" si="2"/>
        <v>117544</v>
      </c>
    </row>
    <row r="17" s="69" customFormat="1" customHeight="1" spans="1:27">
      <c r="A17" s="12">
        <f>MAX(A$2:A16)+1</f>
        <v>14</v>
      </c>
      <c r="B17" s="189" t="s">
        <v>89</v>
      </c>
      <c r="C17" s="189" t="s">
        <v>90</v>
      </c>
      <c r="D17" s="19">
        <v>2415.6</v>
      </c>
      <c r="E17" s="15">
        <f>3.4*0.9</f>
        <v>3.06</v>
      </c>
      <c r="F17" s="20">
        <f t="shared" si="0"/>
        <v>7392</v>
      </c>
      <c r="G17" s="17">
        <v>5</v>
      </c>
      <c r="H17" s="190">
        <v>470941</v>
      </c>
      <c r="I17" s="49">
        <v>3</v>
      </c>
      <c r="J17" s="13" t="s">
        <v>69</v>
      </c>
      <c r="K17" s="44">
        <v>100000</v>
      </c>
      <c r="L17" s="45">
        <v>5000</v>
      </c>
      <c r="M17" s="17" t="s">
        <v>26</v>
      </c>
      <c r="N17" s="211"/>
      <c r="Q17" s="213"/>
      <c r="R17" s="213">
        <f t="shared" si="3"/>
        <v>7392</v>
      </c>
      <c r="S17" s="213">
        <f t="shared" si="4"/>
        <v>88704</v>
      </c>
      <c r="T17" s="213">
        <f t="shared" ref="T17:W17" si="16">S17*1.03</f>
        <v>91365</v>
      </c>
      <c r="U17" s="213">
        <f t="shared" si="16"/>
        <v>94106</v>
      </c>
      <c r="V17" s="213">
        <f t="shared" si="16"/>
        <v>96929</v>
      </c>
      <c r="W17" s="213">
        <f t="shared" si="16"/>
        <v>99837</v>
      </c>
      <c r="X17" s="213"/>
      <c r="Y17" s="213"/>
      <c r="Z17" s="213"/>
      <c r="AA17" s="205">
        <f t="shared" si="2"/>
        <v>470941</v>
      </c>
    </row>
    <row r="18" s="68" customFormat="1" ht="30.75" customHeight="1" spans="1:27">
      <c r="A18" s="12">
        <f>MAX(A$2:A17)+1</f>
        <v>15</v>
      </c>
      <c r="B18" s="31" t="s">
        <v>27</v>
      </c>
      <c r="C18" s="31" t="s">
        <v>28</v>
      </c>
      <c r="D18" s="32">
        <v>14791</v>
      </c>
      <c r="E18" s="15">
        <f>24*0.9</f>
        <v>21.6</v>
      </c>
      <c r="F18" s="16">
        <f t="shared" si="0"/>
        <v>319486</v>
      </c>
      <c r="G18" s="17">
        <v>5</v>
      </c>
      <c r="H18" s="18">
        <v>20354335</v>
      </c>
      <c r="I18" s="43">
        <v>3</v>
      </c>
      <c r="J18" s="187" t="s">
        <v>31</v>
      </c>
      <c r="K18" s="44">
        <v>600000</v>
      </c>
      <c r="L18" s="45">
        <v>20000</v>
      </c>
      <c r="M18" s="17" t="s">
        <v>95</v>
      </c>
      <c r="N18" s="211"/>
      <c r="Q18" s="213"/>
      <c r="R18" s="213">
        <f t="shared" si="3"/>
        <v>319486</v>
      </c>
      <c r="S18" s="213">
        <f t="shared" si="4"/>
        <v>3833832</v>
      </c>
      <c r="T18" s="213">
        <f t="shared" ref="T18:W18" si="17">S18*1.03</f>
        <v>3948847</v>
      </c>
      <c r="U18" s="213">
        <f t="shared" si="17"/>
        <v>4067312</v>
      </c>
      <c r="V18" s="213">
        <f t="shared" si="17"/>
        <v>4189331</v>
      </c>
      <c r="W18" s="213">
        <f t="shared" si="17"/>
        <v>4315011</v>
      </c>
      <c r="X18" s="213"/>
      <c r="Y18" s="213"/>
      <c r="Z18" s="213"/>
      <c r="AA18" s="205">
        <f t="shared" si="2"/>
        <v>20354333</v>
      </c>
    </row>
    <row r="19" s="68" customFormat="1" customHeight="1" spans="1:27">
      <c r="A19" s="12">
        <f>MAX(A$2:A18)+1</f>
        <v>16</v>
      </c>
      <c r="B19" s="31" t="s">
        <v>81</v>
      </c>
      <c r="C19" s="33" t="s">
        <v>82</v>
      </c>
      <c r="D19" s="32">
        <v>805.37</v>
      </c>
      <c r="E19" s="15">
        <f>30*0.9</f>
        <v>27</v>
      </c>
      <c r="F19" s="20">
        <f t="shared" si="0"/>
        <v>21745</v>
      </c>
      <c r="G19" s="17">
        <v>5</v>
      </c>
      <c r="H19" s="18">
        <v>1385366</v>
      </c>
      <c r="I19" s="43">
        <v>3</v>
      </c>
      <c r="J19" s="209" t="s">
        <v>84</v>
      </c>
      <c r="K19" s="44">
        <v>300000</v>
      </c>
      <c r="L19" s="45">
        <v>5000</v>
      </c>
      <c r="M19" s="17" t="s">
        <v>26</v>
      </c>
      <c r="N19" s="211"/>
      <c r="Q19" s="213"/>
      <c r="R19" s="213">
        <f t="shared" si="3"/>
        <v>21745</v>
      </c>
      <c r="S19" s="213">
        <f t="shared" si="4"/>
        <v>260940</v>
      </c>
      <c r="T19" s="213">
        <f t="shared" ref="T19:W19" si="18">S19*1.03</f>
        <v>268768</v>
      </c>
      <c r="U19" s="213">
        <f t="shared" si="18"/>
        <v>276831</v>
      </c>
      <c r="V19" s="213">
        <f t="shared" si="18"/>
        <v>285136</v>
      </c>
      <c r="W19" s="213">
        <f t="shared" si="18"/>
        <v>293690</v>
      </c>
      <c r="X19" s="213"/>
      <c r="Y19" s="213"/>
      <c r="Z19" s="213"/>
      <c r="AA19" s="205">
        <f t="shared" si="2"/>
        <v>1385365</v>
      </c>
    </row>
    <row r="20" s="68" customFormat="1" ht="30" customHeight="1" spans="1:27">
      <c r="A20" s="12">
        <f>MAX(A$2:A19)+1</f>
        <v>17</v>
      </c>
      <c r="B20" s="31"/>
      <c r="C20" s="33" t="s">
        <v>99</v>
      </c>
      <c r="D20" s="32">
        <v>737.46</v>
      </c>
      <c r="E20" s="15">
        <f t="shared" ref="E20:E22" si="19">30*0.9</f>
        <v>27</v>
      </c>
      <c r="F20" s="20">
        <f t="shared" si="0"/>
        <v>19911</v>
      </c>
      <c r="G20" s="17">
        <v>5</v>
      </c>
      <c r="H20" s="18">
        <v>1268522</v>
      </c>
      <c r="I20" s="43">
        <v>3</v>
      </c>
      <c r="J20" s="209" t="s">
        <v>84</v>
      </c>
      <c r="K20" s="44">
        <v>300000</v>
      </c>
      <c r="L20" s="45">
        <v>5000</v>
      </c>
      <c r="M20" s="17" t="s">
        <v>26</v>
      </c>
      <c r="N20" s="211"/>
      <c r="Q20" s="213"/>
      <c r="R20" s="213">
        <f t="shared" si="3"/>
        <v>19911</v>
      </c>
      <c r="S20" s="213">
        <f t="shared" si="4"/>
        <v>238932</v>
      </c>
      <c r="T20" s="213">
        <f t="shared" ref="T20:W20" si="20">S20*1.03</f>
        <v>246100</v>
      </c>
      <c r="U20" s="213">
        <f t="shared" si="20"/>
        <v>253483</v>
      </c>
      <c r="V20" s="213">
        <f t="shared" si="20"/>
        <v>261087</v>
      </c>
      <c r="W20" s="213">
        <f t="shared" si="20"/>
        <v>268920</v>
      </c>
      <c r="X20" s="213"/>
      <c r="Y20" s="213"/>
      <c r="Z20" s="213"/>
      <c r="AA20" s="205">
        <f t="shared" si="2"/>
        <v>1268522</v>
      </c>
    </row>
    <row r="21" s="68" customFormat="1" ht="45" customHeight="1" spans="1:27">
      <c r="A21" s="12">
        <f>MAX(A$2:A20)+1</f>
        <v>18</v>
      </c>
      <c r="B21" s="31"/>
      <c r="C21" s="33" t="s">
        <v>87</v>
      </c>
      <c r="D21" s="32">
        <v>1097.72</v>
      </c>
      <c r="E21" s="15">
        <f t="shared" si="19"/>
        <v>27</v>
      </c>
      <c r="F21" s="20">
        <f t="shared" si="0"/>
        <v>29638</v>
      </c>
      <c r="G21" s="17">
        <v>5</v>
      </c>
      <c r="H21" s="18">
        <v>1888226</v>
      </c>
      <c r="I21" s="43">
        <v>3</v>
      </c>
      <c r="J21" s="209" t="s">
        <v>84</v>
      </c>
      <c r="K21" s="44">
        <v>300000</v>
      </c>
      <c r="L21" s="45">
        <v>5000</v>
      </c>
      <c r="M21" s="17" t="s">
        <v>26</v>
      </c>
      <c r="N21" s="211"/>
      <c r="Q21" s="213"/>
      <c r="R21" s="213">
        <f t="shared" si="3"/>
        <v>29638</v>
      </c>
      <c r="S21" s="213">
        <f t="shared" si="4"/>
        <v>355656</v>
      </c>
      <c r="T21" s="213">
        <f t="shared" ref="T21:W21" si="21">S21*1.03</f>
        <v>366326</v>
      </c>
      <c r="U21" s="213">
        <f t="shared" si="21"/>
        <v>377316</v>
      </c>
      <c r="V21" s="213">
        <f t="shared" si="21"/>
        <v>388635</v>
      </c>
      <c r="W21" s="213">
        <f t="shared" si="21"/>
        <v>400294</v>
      </c>
      <c r="X21" s="213"/>
      <c r="Y21" s="213"/>
      <c r="Z21" s="213"/>
      <c r="AA21" s="205">
        <f t="shared" si="2"/>
        <v>1888227</v>
      </c>
    </row>
    <row r="22" s="68" customFormat="1" ht="45" customHeight="1" spans="1:27">
      <c r="A22" s="12">
        <f>MAX(A$2:A21)+1</f>
        <v>19</v>
      </c>
      <c r="B22" s="31"/>
      <c r="C22" s="33" t="s">
        <v>88</v>
      </c>
      <c r="D22" s="32">
        <v>758.36</v>
      </c>
      <c r="E22" s="15">
        <f t="shared" si="19"/>
        <v>27</v>
      </c>
      <c r="F22" s="20">
        <f t="shared" si="0"/>
        <v>20476</v>
      </c>
      <c r="G22" s="17">
        <v>5</v>
      </c>
      <c r="H22" s="18">
        <v>1304518</v>
      </c>
      <c r="I22" s="43">
        <v>3</v>
      </c>
      <c r="J22" s="209" t="s">
        <v>84</v>
      </c>
      <c r="K22" s="44">
        <v>300000</v>
      </c>
      <c r="L22" s="45">
        <v>5000</v>
      </c>
      <c r="M22" s="17" t="s">
        <v>26</v>
      </c>
      <c r="N22" s="211"/>
      <c r="Q22" s="213"/>
      <c r="R22" s="213">
        <f t="shared" si="3"/>
        <v>20476</v>
      </c>
      <c r="S22" s="213">
        <f t="shared" si="4"/>
        <v>245712</v>
      </c>
      <c r="T22" s="213">
        <f t="shared" ref="T22:W22" si="22">S22*1.03</f>
        <v>253083</v>
      </c>
      <c r="U22" s="213">
        <f t="shared" si="22"/>
        <v>260675</v>
      </c>
      <c r="V22" s="213">
        <f t="shared" si="22"/>
        <v>268495</v>
      </c>
      <c r="W22" s="213">
        <f t="shared" si="22"/>
        <v>276550</v>
      </c>
      <c r="X22" s="213"/>
      <c r="Y22" s="213"/>
      <c r="Z22" s="213"/>
      <c r="AA22" s="205">
        <f t="shared" si="2"/>
        <v>1304515</v>
      </c>
    </row>
    <row r="23" s="68" customFormat="1" customHeight="1" spans="1:27">
      <c r="A23" s="12">
        <f>MAX(A$2:A22)+1</f>
        <v>20</v>
      </c>
      <c r="B23" s="31" t="s">
        <v>81</v>
      </c>
      <c r="C23" s="33" t="s">
        <v>91</v>
      </c>
      <c r="D23" s="32">
        <v>1298.02</v>
      </c>
      <c r="E23" s="15">
        <f>40*0.9</f>
        <v>36</v>
      </c>
      <c r="F23" s="20">
        <f t="shared" si="0"/>
        <v>46729</v>
      </c>
      <c r="G23" s="17">
        <v>5</v>
      </c>
      <c r="H23" s="18">
        <v>2977087</v>
      </c>
      <c r="I23" s="43">
        <v>3</v>
      </c>
      <c r="J23" s="209" t="s">
        <v>84</v>
      </c>
      <c r="K23" s="44">
        <v>400000</v>
      </c>
      <c r="L23" s="45">
        <v>5000</v>
      </c>
      <c r="M23" s="17" t="s">
        <v>26</v>
      </c>
      <c r="N23" s="211"/>
      <c r="Q23" s="213"/>
      <c r="R23" s="213">
        <f t="shared" si="3"/>
        <v>46729</v>
      </c>
      <c r="S23" s="213">
        <f t="shared" si="4"/>
        <v>560748</v>
      </c>
      <c r="T23" s="213">
        <f t="shared" ref="T23:W23" si="23">S23*1.03</f>
        <v>577570</v>
      </c>
      <c r="U23" s="213">
        <f t="shared" si="23"/>
        <v>594897</v>
      </c>
      <c r="V23" s="213">
        <f t="shared" si="23"/>
        <v>612744</v>
      </c>
      <c r="W23" s="213">
        <f t="shared" si="23"/>
        <v>631126</v>
      </c>
      <c r="X23" s="213"/>
      <c r="Y23" s="213"/>
      <c r="Z23" s="213"/>
      <c r="AA23" s="205">
        <f t="shared" si="2"/>
        <v>2977085</v>
      </c>
    </row>
    <row r="24" s="68" customFormat="1" customHeight="1" spans="1:27">
      <c r="A24" s="12">
        <f>MAX(A$2:A23)+1</f>
        <v>21</v>
      </c>
      <c r="B24" s="31"/>
      <c r="C24" s="33" t="s">
        <v>94</v>
      </c>
      <c r="D24" s="32">
        <v>799.51</v>
      </c>
      <c r="E24" s="15">
        <f t="shared" ref="E24:E30" si="24">40*0.9</f>
        <v>36</v>
      </c>
      <c r="F24" s="20">
        <f t="shared" si="0"/>
        <v>28782</v>
      </c>
      <c r="G24" s="17">
        <v>5</v>
      </c>
      <c r="H24" s="18">
        <v>1833691</v>
      </c>
      <c r="I24" s="43">
        <v>3</v>
      </c>
      <c r="J24" s="209" t="s">
        <v>84</v>
      </c>
      <c r="K24" s="44">
        <v>300000</v>
      </c>
      <c r="L24" s="45">
        <v>5000</v>
      </c>
      <c r="M24" s="17" t="s">
        <v>26</v>
      </c>
      <c r="N24" s="211"/>
      <c r="Q24" s="213"/>
      <c r="R24" s="213">
        <f t="shared" si="3"/>
        <v>28782</v>
      </c>
      <c r="S24" s="213">
        <f t="shared" si="4"/>
        <v>345384</v>
      </c>
      <c r="T24" s="213">
        <f t="shared" ref="T24:W24" si="25">S24*1.03</f>
        <v>355746</v>
      </c>
      <c r="U24" s="213">
        <f t="shared" si="25"/>
        <v>366418</v>
      </c>
      <c r="V24" s="213">
        <f t="shared" si="25"/>
        <v>377411</v>
      </c>
      <c r="W24" s="213">
        <f t="shared" si="25"/>
        <v>388733</v>
      </c>
      <c r="X24" s="213"/>
      <c r="Y24" s="213"/>
      <c r="Z24" s="213"/>
      <c r="AA24" s="205">
        <f t="shared" si="2"/>
        <v>1833692</v>
      </c>
    </row>
    <row r="25" s="68" customFormat="1" customHeight="1" spans="1:27">
      <c r="A25" s="12">
        <f>MAX(A$2:A24)+1</f>
        <v>22</v>
      </c>
      <c r="B25" s="31"/>
      <c r="C25" s="33" t="s">
        <v>96</v>
      </c>
      <c r="D25" s="32">
        <v>666.39</v>
      </c>
      <c r="E25" s="15">
        <f t="shared" si="24"/>
        <v>36</v>
      </c>
      <c r="F25" s="20">
        <f t="shared" si="0"/>
        <v>23990</v>
      </c>
      <c r="G25" s="17">
        <v>5</v>
      </c>
      <c r="H25" s="18">
        <v>1528394</v>
      </c>
      <c r="I25" s="43">
        <v>3</v>
      </c>
      <c r="J25" s="209" t="s">
        <v>84</v>
      </c>
      <c r="K25" s="44">
        <v>300000</v>
      </c>
      <c r="L25" s="45">
        <v>5000</v>
      </c>
      <c r="M25" s="17" t="s">
        <v>26</v>
      </c>
      <c r="N25" s="211"/>
      <c r="Q25" s="213"/>
      <c r="R25" s="213">
        <f t="shared" si="3"/>
        <v>23990</v>
      </c>
      <c r="S25" s="213">
        <f t="shared" si="4"/>
        <v>287880</v>
      </c>
      <c r="T25" s="213">
        <f t="shared" ref="T25:W25" si="26">S25*1.03</f>
        <v>296516</v>
      </c>
      <c r="U25" s="213">
        <f t="shared" si="26"/>
        <v>305411</v>
      </c>
      <c r="V25" s="213">
        <f t="shared" si="26"/>
        <v>314573</v>
      </c>
      <c r="W25" s="213">
        <f t="shared" si="26"/>
        <v>324010</v>
      </c>
      <c r="X25" s="213"/>
      <c r="Y25" s="213"/>
      <c r="Z25" s="213"/>
      <c r="AA25" s="205">
        <f t="shared" si="2"/>
        <v>1528390</v>
      </c>
    </row>
    <row r="26" s="68" customFormat="1" customHeight="1" spans="1:27">
      <c r="A26" s="12">
        <f>MAX(A$2:A25)+1</f>
        <v>23</v>
      </c>
      <c r="B26" s="31"/>
      <c r="C26" s="33" t="s">
        <v>98</v>
      </c>
      <c r="D26" s="32">
        <v>508.8</v>
      </c>
      <c r="E26" s="15">
        <f t="shared" si="24"/>
        <v>36</v>
      </c>
      <c r="F26" s="20">
        <f t="shared" si="0"/>
        <v>18317</v>
      </c>
      <c r="G26" s="17">
        <v>5</v>
      </c>
      <c r="H26" s="18">
        <v>1166969</v>
      </c>
      <c r="I26" s="43">
        <v>3</v>
      </c>
      <c r="J26" s="209" t="s">
        <v>84</v>
      </c>
      <c r="K26" s="44">
        <v>300000</v>
      </c>
      <c r="L26" s="45">
        <v>5000</v>
      </c>
      <c r="M26" s="17" t="s">
        <v>26</v>
      </c>
      <c r="N26" s="211"/>
      <c r="Q26" s="213"/>
      <c r="R26" s="213">
        <f t="shared" si="3"/>
        <v>18317</v>
      </c>
      <c r="S26" s="213">
        <f t="shared" si="4"/>
        <v>219804</v>
      </c>
      <c r="T26" s="213">
        <f t="shared" ref="T26:W26" si="27">S26*1.03</f>
        <v>226398</v>
      </c>
      <c r="U26" s="213">
        <f t="shared" si="27"/>
        <v>233190</v>
      </c>
      <c r="V26" s="213">
        <f t="shared" si="27"/>
        <v>240186</v>
      </c>
      <c r="W26" s="213">
        <f t="shared" si="27"/>
        <v>247392</v>
      </c>
      <c r="X26" s="213"/>
      <c r="Y26" s="213"/>
      <c r="Z26" s="213"/>
      <c r="AA26" s="205">
        <f t="shared" si="2"/>
        <v>1166970</v>
      </c>
    </row>
    <row r="27" s="68" customFormat="1" customHeight="1" spans="1:27">
      <c r="A27" s="12">
        <f>MAX(A$2:A26)+1</f>
        <v>24</v>
      </c>
      <c r="B27" s="31"/>
      <c r="C27" s="33" t="s">
        <v>100</v>
      </c>
      <c r="D27" s="32">
        <v>982.64</v>
      </c>
      <c r="E27" s="15">
        <f t="shared" si="24"/>
        <v>36</v>
      </c>
      <c r="F27" s="20">
        <f t="shared" si="0"/>
        <v>35375</v>
      </c>
      <c r="G27" s="17">
        <v>5</v>
      </c>
      <c r="H27" s="18">
        <v>2253728</v>
      </c>
      <c r="I27" s="43">
        <v>3</v>
      </c>
      <c r="J27" s="209" t="s">
        <v>84</v>
      </c>
      <c r="K27" s="44">
        <v>300000</v>
      </c>
      <c r="L27" s="45">
        <v>5000</v>
      </c>
      <c r="M27" s="17" t="s">
        <v>26</v>
      </c>
      <c r="N27" s="211"/>
      <c r="Q27" s="213"/>
      <c r="R27" s="213">
        <f t="shared" si="3"/>
        <v>35375</v>
      </c>
      <c r="S27" s="213">
        <f t="shared" si="4"/>
        <v>424500</v>
      </c>
      <c r="T27" s="213">
        <f t="shared" ref="T27:W27" si="28">S27*1.03</f>
        <v>437235</v>
      </c>
      <c r="U27" s="213">
        <f t="shared" si="28"/>
        <v>450352</v>
      </c>
      <c r="V27" s="213">
        <f t="shared" si="28"/>
        <v>463863</v>
      </c>
      <c r="W27" s="213">
        <f t="shared" si="28"/>
        <v>477779</v>
      </c>
      <c r="X27" s="213"/>
      <c r="Y27" s="213"/>
      <c r="Z27" s="213"/>
      <c r="AA27" s="205">
        <f t="shared" si="2"/>
        <v>2253729</v>
      </c>
    </row>
    <row r="28" s="68" customFormat="1" customHeight="1" spans="1:27">
      <c r="A28" s="12">
        <f>MAX(A$2:A27)+1</f>
        <v>25</v>
      </c>
      <c r="B28" s="31"/>
      <c r="C28" s="33" t="s">
        <v>101</v>
      </c>
      <c r="D28" s="32">
        <v>541.22</v>
      </c>
      <c r="E28" s="15">
        <f t="shared" si="24"/>
        <v>36</v>
      </c>
      <c r="F28" s="34">
        <f t="shared" si="0"/>
        <v>19484</v>
      </c>
      <c r="G28" s="17">
        <v>5</v>
      </c>
      <c r="H28" s="18">
        <v>1241318</v>
      </c>
      <c r="I28" s="43">
        <v>3</v>
      </c>
      <c r="J28" s="209" t="s">
        <v>84</v>
      </c>
      <c r="K28" s="44">
        <v>300000</v>
      </c>
      <c r="L28" s="45">
        <v>5000</v>
      </c>
      <c r="M28" s="17" t="s">
        <v>26</v>
      </c>
      <c r="N28" s="211"/>
      <c r="Q28" s="213"/>
      <c r="R28" s="213">
        <f t="shared" si="3"/>
        <v>19484</v>
      </c>
      <c r="S28" s="213">
        <f t="shared" si="4"/>
        <v>233808</v>
      </c>
      <c r="T28" s="213">
        <f t="shared" ref="T28:W28" si="29">S28*1.03</f>
        <v>240822</v>
      </c>
      <c r="U28" s="213">
        <f t="shared" si="29"/>
        <v>248047</v>
      </c>
      <c r="V28" s="213">
        <f t="shared" si="29"/>
        <v>255488</v>
      </c>
      <c r="W28" s="213">
        <f t="shared" si="29"/>
        <v>263153</v>
      </c>
      <c r="X28" s="213"/>
      <c r="Y28" s="213"/>
      <c r="Z28" s="213"/>
      <c r="AA28" s="205">
        <f t="shared" si="2"/>
        <v>1241318</v>
      </c>
    </row>
    <row r="29" s="68" customFormat="1" customHeight="1" spans="1:27">
      <c r="A29" s="12">
        <f>MAX(A$2:A28)+1</f>
        <v>26</v>
      </c>
      <c r="B29" s="31"/>
      <c r="C29" s="33" t="s">
        <v>103</v>
      </c>
      <c r="D29" s="32">
        <v>905.9</v>
      </c>
      <c r="E29" s="15">
        <f t="shared" si="24"/>
        <v>36</v>
      </c>
      <c r="F29" s="34">
        <f t="shared" si="0"/>
        <v>32612</v>
      </c>
      <c r="G29" s="17">
        <v>5</v>
      </c>
      <c r="H29" s="18">
        <v>2077698</v>
      </c>
      <c r="I29" s="43">
        <v>3</v>
      </c>
      <c r="J29" s="209" t="s">
        <v>84</v>
      </c>
      <c r="K29" s="44">
        <v>300000</v>
      </c>
      <c r="L29" s="45">
        <v>5000</v>
      </c>
      <c r="M29" s="17" t="s">
        <v>26</v>
      </c>
      <c r="N29" s="211"/>
      <c r="Q29" s="213"/>
      <c r="R29" s="213">
        <f t="shared" si="3"/>
        <v>32612</v>
      </c>
      <c r="S29" s="213">
        <f t="shared" si="4"/>
        <v>391344</v>
      </c>
      <c r="T29" s="213">
        <f t="shared" ref="T29:W29" si="30">S29*1.03</f>
        <v>403084</v>
      </c>
      <c r="U29" s="213">
        <f t="shared" si="30"/>
        <v>415177</v>
      </c>
      <c r="V29" s="213">
        <f t="shared" si="30"/>
        <v>427632</v>
      </c>
      <c r="W29" s="213">
        <f t="shared" si="30"/>
        <v>440461</v>
      </c>
      <c r="X29" s="213"/>
      <c r="Y29" s="213"/>
      <c r="Z29" s="213"/>
      <c r="AA29" s="205">
        <f t="shared" si="2"/>
        <v>2077698</v>
      </c>
    </row>
    <row r="30" s="68" customFormat="1" ht="36" customHeight="1" spans="1:27">
      <c r="A30" s="12">
        <f>MAX(A$2:A29)+1</f>
        <v>27</v>
      </c>
      <c r="B30" s="31"/>
      <c r="C30" s="33" t="s">
        <v>104</v>
      </c>
      <c r="D30" s="32">
        <v>997.93</v>
      </c>
      <c r="E30" s="15">
        <f t="shared" si="24"/>
        <v>36</v>
      </c>
      <c r="F30" s="34">
        <f t="shared" si="0"/>
        <v>35925</v>
      </c>
      <c r="G30" s="17">
        <v>5</v>
      </c>
      <c r="H30" s="18">
        <v>2288768</v>
      </c>
      <c r="I30" s="43">
        <v>3</v>
      </c>
      <c r="J30" s="209" t="s">
        <v>84</v>
      </c>
      <c r="K30" s="44">
        <v>300000</v>
      </c>
      <c r="L30" s="45">
        <v>5000</v>
      </c>
      <c r="M30" s="17" t="s">
        <v>26</v>
      </c>
      <c r="N30" s="211"/>
      <c r="Q30" s="213"/>
      <c r="R30" s="213">
        <f t="shared" si="3"/>
        <v>35925</v>
      </c>
      <c r="S30" s="213">
        <f t="shared" si="4"/>
        <v>431100</v>
      </c>
      <c r="T30" s="213">
        <f t="shared" ref="T30:W30" si="31">S30*1.03</f>
        <v>444033</v>
      </c>
      <c r="U30" s="213">
        <f t="shared" si="31"/>
        <v>457354</v>
      </c>
      <c r="V30" s="213">
        <f t="shared" si="31"/>
        <v>471075</v>
      </c>
      <c r="W30" s="213">
        <f t="shared" si="31"/>
        <v>485207</v>
      </c>
      <c r="X30" s="213"/>
      <c r="Y30" s="213"/>
      <c r="Z30" s="213"/>
      <c r="AA30" s="205">
        <f t="shared" si="2"/>
        <v>2288769</v>
      </c>
    </row>
    <row r="31" customHeight="1" spans="1:27">
      <c r="A31" s="12">
        <f>MAX(A$2:A30)+1</f>
        <v>28</v>
      </c>
      <c r="B31" s="35" t="s">
        <v>130</v>
      </c>
      <c r="C31" s="35" t="s">
        <v>131</v>
      </c>
      <c r="D31" s="36">
        <v>41.66</v>
      </c>
      <c r="E31" s="37">
        <f>F31/D31</f>
        <v>21.6</v>
      </c>
      <c r="F31" s="34">
        <v>900</v>
      </c>
      <c r="G31" s="38">
        <v>1</v>
      </c>
      <c r="H31" s="39">
        <v>10800</v>
      </c>
      <c r="I31" s="35">
        <v>5</v>
      </c>
      <c r="J31" s="35"/>
      <c r="K31" s="53">
        <v>5000</v>
      </c>
      <c r="L31" s="35">
        <v>500</v>
      </c>
      <c r="M31" s="212"/>
      <c r="N31" s="212"/>
      <c r="Q31" s="213"/>
      <c r="R31" s="213">
        <f t="shared" si="3"/>
        <v>900</v>
      </c>
      <c r="S31" s="213">
        <f t="shared" si="4"/>
        <v>10800</v>
      </c>
      <c r="T31" s="213"/>
      <c r="U31" s="213"/>
      <c r="V31" s="213"/>
      <c r="W31" s="213"/>
      <c r="X31" s="213"/>
      <c r="Y31" s="213"/>
      <c r="Z31" s="213"/>
      <c r="AA31" s="205">
        <f t="shared" si="2"/>
        <v>10800</v>
      </c>
    </row>
    <row r="32" customHeight="1" spans="1:27">
      <c r="A32" s="12">
        <f>MAX(A$2:A31)+1</f>
        <v>29</v>
      </c>
      <c r="B32" s="35" t="s">
        <v>132</v>
      </c>
      <c r="C32" s="35" t="s">
        <v>131</v>
      </c>
      <c r="D32" s="36">
        <v>41.66</v>
      </c>
      <c r="E32" s="37">
        <f t="shared" ref="E32:E82" si="32">F32/D32</f>
        <v>21.6</v>
      </c>
      <c r="F32" s="34">
        <v>900</v>
      </c>
      <c r="G32" s="38">
        <v>1</v>
      </c>
      <c r="H32" s="39">
        <v>10800</v>
      </c>
      <c r="I32" s="35">
        <v>5</v>
      </c>
      <c r="J32" s="35"/>
      <c r="K32" s="53">
        <v>5000</v>
      </c>
      <c r="L32" s="35">
        <v>500</v>
      </c>
      <c r="M32" s="212"/>
      <c r="N32" s="212"/>
      <c r="Q32" s="213"/>
      <c r="R32" s="213">
        <f t="shared" si="3"/>
        <v>900</v>
      </c>
      <c r="S32" s="213">
        <f t="shared" si="4"/>
        <v>10800</v>
      </c>
      <c r="T32" s="213"/>
      <c r="U32" s="213"/>
      <c r="V32" s="213"/>
      <c r="W32" s="213"/>
      <c r="X32" s="213"/>
      <c r="Y32" s="213"/>
      <c r="Z32" s="213"/>
      <c r="AA32" s="205">
        <f t="shared" si="2"/>
        <v>10800</v>
      </c>
    </row>
    <row r="33" customHeight="1" spans="1:27">
      <c r="A33" s="12">
        <f>MAX(A$2:A32)+1</f>
        <v>30</v>
      </c>
      <c r="B33" s="35" t="s">
        <v>133</v>
      </c>
      <c r="C33" s="35" t="s">
        <v>131</v>
      </c>
      <c r="D33" s="36">
        <v>41.66</v>
      </c>
      <c r="E33" s="37">
        <f t="shared" si="32"/>
        <v>21.6</v>
      </c>
      <c r="F33" s="34">
        <v>900</v>
      </c>
      <c r="G33" s="38">
        <v>1</v>
      </c>
      <c r="H33" s="39">
        <v>10800</v>
      </c>
      <c r="I33" s="35">
        <v>5</v>
      </c>
      <c r="J33" s="35"/>
      <c r="K33" s="53">
        <v>5000</v>
      </c>
      <c r="L33" s="35">
        <v>500</v>
      </c>
      <c r="M33" s="212"/>
      <c r="N33" s="212"/>
      <c r="Q33" s="213"/>
      <c r="R33" s="213">
        <f t="shared" si="3"/>
        <v>900</v>
      </c>
      <c r="S33" s="213">
        <f t="shared" si="4"/>
        <v>10800</v>
      </c>
      <c r="T33" s="213"/>
      <c r="U33" s="213"/>
      <c r="V33" s="213"/>
      <c r="W33" s="213"/>
      <c r="X33" s="213"/>
      <c r="Y33" s="213"/>
      <c r="Z33" s="213"/>
      <c r="AA33" s="205">
        <f t="shared" si="2"/>
        <v>10800</v>
      </c>
    </row>
    <row r="34" customHeight="1" spans="1:27">
      <c r="A34" s="12">
        <f>MAX(A$2:A33)+1</f>
        <v>31</v>
      </c>
      <c r="B34" s="35" t="s">
        <v>134</v>
      </c>
      <c r="C34" s="35" t="s">
        <v>131</v>
      </c>
      <c r="D34" s="36">
        <v>41.66</v>
      </c>
      <c r="E34" s="37">
        <f t="shared" si="32"/>
        <v>21.6</v>
      </c>
      <c r="F34" s="34">
        <v>900</v>
      </c>
      <c r="G34" s="38">
        <v>1</v>
      </c>
      <c r="H34" s="39">
        <v>10800</v>
      </c>
      <c r="I34" s="35">
        <v>5</v>
      </c>
      <c r="J34" s="35"/>
      <c r="K34" s="53">
        <v>5000</v>
      </c>
      <c r="L34" s="35">
        <v>500</v>
      </c>
      <c r="M34" s="212"/>
      <c r="N34" s="212"/>
      <c r="Q34" s="213"/>
      <c r="R34" s="213">
        <f t="shared" si="3"/>
        <v>900</v>
      </c>
      <c r="S34" s="213">
        <f t="shared" si="4"/>
        <v>10800</v>
      </c>
      <c r="T34" s="213"/>
      <c r="U34" s="213"/>
      <c r="V34" s="213"/>
      <c r="W34" s="213"/>
      <c r="X34" s="213"/>
      <c r="Y34" s="213"/>
      <c r="Z34" s="213"/>
      <c r="AA34" s="205">
        <f t="shared" si="2"/>
        <v>10800</v>
      </c>
    </row>
    <row r="35" customHeight="1" spans="1:27">
      <c r="A35" s="12">
        <f>MAX(A$2:A34)+1</f>
        <v>32</v>
      </c>
      <c r="B35" s="35" t="s">
        <v>136</v>
      </c>
      <c r="C35" s="35" t="s">
        <v>131</v>
      </c>
      <c r="D35" s="36">
        <v>41.66</v>
      </c>
      <c r="E35" s="37">
        <f t="shared" si="32"/>
        <v>21.6</v>
      </c>
      <c r="F35" s="34">
        <v>900</v>
      </c>
      <c r="G35" s="38">
        <v>1</v>
      </c>
      <c r="H35" s="39">
        <v>10800</v>
      </c>
      <c r="I35" s="35">
        <v>5</v>
      </c>
      <c r="J35" s="35"/>
      <c r="K35" s="53">
        <v>5000</v>
      </c>
      <c r="L35" s="35">
        <v>500</v>
      </c>
      <c r="M35" s="212"/>
      <c r="N35" s="212"/>
      <c r="Q35" s="213"/>
      <c r="R35" s="213">
        <f t="shared" si="3"/>
        <v>900</v>
      </c>
      <c r="S35" s="213">
        <f t="shared" si="4"/>
        <v>10800</v>
      </c>
      <c r="T35" s="213"/>
      <c r="U35" s="213"/>
      <c r="V35" s="213"/>
      <c r="W35" s="213"/>
      <c r="X35" s="213"/>
      <c r="Y35" s="213"/>
      <c r="Z35" s="213"/>
      <c r="AA35" s="205">
        <f t="shared" si="2"/>
        <v>10800</v>
      </c>
    </row>
    <row r="36" customHeight="1" spans="1:27">
      <c r="A36" s="12">
        <f>MAX(A$2:A35)+1</f>
        <v>33</v>
      </c>
      <c r="B36" s="35" t="s">
        <v>140</v>
      </c>
      <c r="C36" s="35" t="s">
        <v>131</v>
      </c>
      <c r="D36" s="36">
        <v>41.66</v>
      </c>
      <c r="E36" s="37">
        <f t="shared" si="32"/>
        <v>21.6</v>
      </c>
      <c r="F36" s="34">
        <v>900</v>
      </c>
      <c r="G36" s="38">
        <v>1</v>
      </c>
      <c r="H36" s="39">
        <v>10800</v>
      </c>
      <c r="I36" s="35">
        <v>5</v>
      </c>
      <c r="J36" s="35"/>
      <c r="K36" s="53">
        <v>5000</v>
      </c>
      <c r="L36" s="35">
        <v>500</v>
      </c>
      <c r="M36" s="212"/>
      <c r="N36" s="212"/>
      <c r="Q36" s="213"/>
      <c r="R36" s="213">
        <f t="shared" si="3"/>
        <v>900</v>
      </c>
      <c r="S36" s="213">
        <f t="shared" si="4"/>
        <v>10800</v>
      </c>
      <c r="T36" s="213"/>
      <c r="U36" s="213"/>
      <c r="V36" s="213"/>
      <c r="W36" s="213"/>
      <c r="X36" s="213"/>
      <c r="Y36" s="213"/>
      <c r="Z36" s="213"/>
      <c r="AA36" s="205">
        <f t="shared" si="2"/>
        <v>10800</v>
      </c>
    </row>
    <row r="37" customHeight="1" spans="1:27">
      <c r="A37" s="12">
        <f>MAX(A$2:A36)+1</f>
        <v>34</v>
      </c>
      <c r="B37" s="35" t="s">
        <v>144</v>
      </c>
      <c r="C37" s="35" t="s">
        <v>131</v>
      </c>
      <c r="D37" s="36">
        <v>41.66</v>
      </c>
      <c r="E37" s="37">
        <f t="shared" si="32"/>
        <v>21.6</v>
      </c>
      <c r="F37" s="34">
        <v>900</v>
      </c>
      <c r="G37" s="38">
        <v>1</v>
      </c>
      <c r="H37" s="39">
        <v>10800</v>
      </c>
      <c r="I37" s="35">
        <v>5</v>
      </c>
      <c r="J37" s="35"/>
      <c r="K37" s="53">
        <v>5000</v>
      </c>
      <c r="L37" s="35">
        <v>500</v>
      </c>
      <c r="M37" s="212"/>
      <c r="N37" s="212"/>
      <c r="Q37" s="213"/>
      <c r="R37" s="213">
        <f t="shared" si="3"/>
        <v>900</v>
      </c>
      <c r="S37" s="213">
        <f t="shared" si="4"/>
        <v>10800</v>
      </c>
      <c r="T37" s="213"/>
      <c r="U37" s="213"/>
      <c r="V37" s="213"/>
      <c r="W37" s="213"/>
      <c r="X37" s="213"/>
      <c r="Y37" s="213"/>
      <c r="Z37" s="213"/>
      <c r="AA37" s="205">
        <f t="shared" si="2"/>
        <v>10800</v>
      </c>
    </row>
    <row r="38" customHeight="1" spans="1:27">
      <c r="A38" s="12">
        <f>MAX(A$2:A37)+1</f>
        <v>35</v>
      </c>
      <c r="B38" s="35" t="s">
        <v>145</v>
      </c>
      <c r="C38" s="35" t="s">
        <v>131</v>
      </c>
      <c r="D38" s="36">
        <v>41.66</v>
      </c>
      <c r="E38" s="37">
        <f t="shared" si="32"/>
        <v>21.6</v>
      </c>
      <c r="F38" s="34">
        <v>900</v>
      </c>
      <c r="G38" s="38">
        <v>1</v>
      </c>
      <c r="H38" s="39">
        <v>10800</v>
      </c>
      <c r="I38" s="35">
        <v>5</v>
      </c>
      <c r="J38" s="35"/>
      <c r="K38" s="53">
        <v>5000</v>
      </c>
      <c r="L38" s="35">
        <v>500</v>
      </c>
      <c r="M38" s="212"/>
      <c r="N38" s="212"/>
      <c r="Q38" s="213"/>
      <c r="R38" s="213">
        <f t="shared" si="3"/>
        <v>900</v>
      </c>
      <c r="S38" s="213">
        <f t="shared" si="4"/>
        <v>10800</v>
      </c>
      <c r="T38" s="213"/>
      <c r="U38" s="213"/>
      <c r="V38" s="213"/>
      <c r="W38" s="213"/>
      <c r="X38" s="213"/>
      <c r="Y38" s="213"/>
      <c r="Z38" s="213"/>
      <c r="AA38" s="205">
        <f t="shared" si="2"/>
        <v>10800</v>
      </c>
    </row>
    <row r="39" customHeight="1" spans="1:27">
      <c r="A39" s="12">
        <f>MAX(A$2:A38)+1</f>
        <v>36</v>
      </c>
      <c r="B39" s="35" t="s">
        <v>146</v>
      </c>
      <c r="C39" s="35" t="s">
        <v>131</v>
      </c>
      <c r="D39" s="36">
        <v>41.66</v>
      </c>
      <c r="E39" s="37">
        <f t="shared" si="32"/>
        <v>21.6</v>
      </c>
      <c r="F39" s="34">
        <v>900</v>
      </c>
      <c r="G39" s="38">
        <v>1</v>
      </c>
      <c r="H39" s="39">
        <v>10800</v>
      </c>
      <c r="I39" s="35">
        <v>5</v>
      </c>
      <c r="J39" s="35"/>
      <c r="K39" s="53">
        <v>5000</v>
      </c>
      <c r="L39" s="35">
        <v>500</v>
      </c>
      <c r="M39" s="212"/>
      <c r="N39" s="212"/>
      <c r="Q39" s="213"/>
      <c r="R39" s="213">
        <f t="shared" si="3"/>
        <v>900</v>
      </c>
      <c r="S39" s="213">
        <f t="shared" si="4"/>
        <v>10800</v>
      </c>
      <c r="T39" s="213"/>
      <c r="U39" s="213"/>
      <c r="V39" s="213"/>
      <c r="W39" s="213"/>
      <c r="X39" s="213"/>
      <c r="Y39" s="213"/>
      <c r="Z39" s="213"/>
      <c r="AA39" s="205">
        <f t="shared" si="2"/>
        <v>10800</v>
      </c>
    </row>
    <row r="40" customHeight="1" spans="1:27">
      <c r="A40" s="12">
        <f>MAX(A$2:A39)+1</f>
        <v>37</v>
      </c>
      <c r="B40" s="35" t="s">
        <v>147</v>
      </c>
      <c r="C40" s="35" t="s">
        <v>131</v>
      </c>
      <c r="D40" s="36">
        <v>41.66</v>
      </c>
      <c r="E40" s="37">
        <f t="shared" si="32"/>
        <v>21.6</v>
      </c>
      <c r="F40" s="34">
        <v>900</v>
      </c>
      <c r="G40" s="38">
        <v>1</v>
      </c>
      <c r="H40" s="39">
        <v>10800</v>
      </c>
      <c r="I40" s="35">
        <v>5</v>
      </c>
      <c r="J40" s="35"/>
      <c r="K40" s="53">
        <v>5000</v>
      </c>
      <c r="L40" s="35">
        <v>500</v>
      </c>
      <c r="M40" s="212"/>
      <c r="N40" s="212"/>
      <c r="Q40" s="213"/>
      <c r="R40" s="213">
        <f t="shared" si="3"/>
        <v>900</v>
      </c>
      <c r="S40" s="213">
        <f t="shared" si="4"/>
        <v>10800</v>
      </c>
      <c r="T40" s="213"/>
      <c r="U40" s="213"/>
      <c r="V40" s="213"/>
      <c r="W40" s="213"/>
      <c r="X40" s="213"/>
      <c r="Y40" s="213"/>
      <c r="Z40" s="213"/>
      <c r="AA40" s="205">
        <f t="shared" si="2"/>
        <v>10800</v>
      </c>
    </row>
    <row r="41" customHeight="1" spans="1:27">
      <c r="A41" s="12">
        <f>MAX(A$2:A40)+1</f>
        <v>38</v>
      </c>
      <c r="B41" s="35" t="s">
        <v>148</v>
      </c>
      <c r="C41" s="35" t="s">
        <v>131</v>
      </c>
      <c r="D41" s="36">
        <v>41.66</v>
      </c>
      <c r="E41" s="37">
        <f t="shared" si="32"/>
        <v>21.6</v>
      </c>
      <c r="F41" s="34">
        <v>900</v>
      </c>
      <c r="G41" s="38">
        <v>1</v>
      </c>
      <c r="H41" s="39">
        <v>10800</v>
      </c>
      <c r="I41" s="35">
        <v>5</v>
      </c>
      <c r="J41" s="35"/>
      <c r="K41" s="53">
        <v>5000</v>
      </c>
      <c r="L41" s="35">
        <v>500</v>
      </c>
      <c r="M41" s="212"/>
      <c r="N41" s="212"/>
      <c r="Q41" s="213"/>
      <c r="R41" s="213">
        <f t="shared" si="3"/>
        <v>900</v>
      </c>
      <c r="S41" s="213">
        <f t="shared" si="4"/>
        <v>10800</v>
      </c>
      <c r="T41" s="213"/>
      <c r="U41" s="213"/>
      <c r="V41" s="213"/>
      <c r="W41" s="213"/>
      <c r="X41" s="213"/>
      <c r="Y41" s="213"/>
      <c r="Z41" s="213"/>
      <c r="AA41" s="205">
        <f t="shared" si="2"/>
        <v>10800</v>
      </c>
    </row>
    <row r="42" customHeight="1" spans="1:27">
      <c r="A42" s="12">
        <f>MAX(A$2:A41)+1</f>
        <v>39</v>
      </c>
      <c r="B42" s="35" t="s">
        <v>149</v>
      </c>
      <c r="C42" s="35" t="s">
        <v>150</v>
      </c>
      <c r="D42" s="36">
        <v>184.08</v>
      </c>
      <c r="E42" s="37">
        <f t="shared" si="32"/>
        <v>52.2</v>
      </c>
      <c r="F42" s="34">
        <v>9609</v>
      </c>
      <c r="G42" s="38">
        <v>3</v>
      </c>
      <c r="H42" s="39">
        <v>363507.3</v>
      </c>
      <c r="I42" s="35">
        <v>5</v>
      </c>
      <c r="J42" s="35"/>
      <c r="K42" s="53">
        <v>30000</v>
      </c>
      <c r="L42" s="35">
        <v>500</v>
      </c>
      <c r="M42" s="212"/>
      <c r="N42" s="212"/>
      <c r="Q42" s="213"/>
      <c r="R42" s="213">
        <f t="shared" si="3"/>
        <v>9609</v>
      </c>
      <c r="S42" s="213">
        <f t="shared" si="4"/>
        <v>115308</v>
      </c>
      <c r="T42" s="213">
        <f t="shared" ref="T42:U42" si="33">S42*1.05</f>
        <v>121073</v>
      </c>
      <c r="U42" s="213">
        <f t="shared" si="33"/>
        <v>127127</v>
      </c>
      <c r="V42" s="213"/>
      <c r="W42" s="213"/>
      <c r="X42" s="213"/>
      <c r="Y42" s="213"/>
      <c r="Z42" s="213"/>
      <c r="AA42" s="205">
        <f t="shared" si="2"/>
        <v>363508</v>
      </c>
    </row>
    <row r="43" customHeight="1" spans="1:27">
      <c r="A43" s="12">
        <f>MAX(A$2:A42)+1</f>
        <v>40</v>
      </c>
      <c r="B43" s="35" t="s">
        <v>151</v>
      </c>
      <c r="C43" s="35" t="s">
        <v>150</v>
      </c>
      <c r="D43" s="36">
        <v>93.09</v>
      </c>
      <c r="E43" s="37">
        <f t="shared" si="32"/>
        <v>52.2</v>
      </c>
      <c r="F43" s="34">
        <v>4859</v>
      </c>
      <c r="G43" s="38">
        <v>3</v>
      </c>
      <c r="H43" s="39">
        <v>183826.8</v>
      </c>
      <c r="I43" s="35">
        <v>5</v>
      </c>
      <c r="J43" s="35"/>
      <c r="K43" s="53">
        <v>30000</v>
      </c>
      <c r="L43" s="35">
        <v>500</v>
      </c>
      <c r="M43" s="212"/>
      <c r="N43" s="212"/>
      <c r="Q43" s="213"/>
      <c r="R43" s="213">
        <f t="shared" si="3"/>
        <v>4859</v>
      </c>
      <c r="S43" s="213">
        <f t="shared" si="4"/>
        <v>58308</v>
      </c>
      <c r="T43" s="213">
        <f t="shared" ref="T43:U43" si="34">S43*1.05</f>
        <v>61223</v>
      </c>
      <c r="U43" s="213">
        <f t="shared" si="34"/>
        <v>64284</v>
      </c>
      <c r="V43" s="213"/>
      <c r="W43" s="213"/>
      <c r="X43" s="213"/>
      <c r="Y43" s="213"/>
      <c r="Z43" s="213"/>
      <c r="AA43" s="205">
        <f t="shared" si="2"/>
        <v>183815</v>
      </c>
    </row>
    <row r="44" customHeight="1" spans="1:27">
      <c r="A44" s="12">
        <f>MAX(A$2:A43)+1</f>
        <v>41</v>
      </c>
      <c r="B44" s="35" t="s">
        <v>152</v>
      </c>
      <c r="C44" s="35" t="s">
        <v>153</v>
      </c>
      <c r="D44" s="36">
        <v>295.73</v>
      </c>
      <c r="E44" s="37">
        <f t="shared" si="32"/>
        <v>10.8</v>
      </c>
      <c r="F44" s="34">
        <v>3194</v>
      </c>
      <c r="G44" s="38">
        <v>3</v>
      </c>
      <c r="H44" s="39">
        <v>120825</v>
      </c>
      <c r="I44" s="35">
        <v>5</v>
      </c>
      <c r="J44" s="35"/>
      <c r="K44" s="53">
        <v>10000</v>
      </c>
      <c r="L44" s="35">
        <v>500</v>
      </c>
      <c r="M44" s="212"/>
      <c r="N44" s="212"/>
      <c r="Q44" s="213"/>
      <c r="R44" s="213">
        <f t="shared" si="3"/>
        <v>3194</v>
      </c>
      <c r="S44" s="213">
        <f t="shared" si="4"/>
        <v>38328</v>
      </c>
      <c r="T44" s="213">
        <f t="shared" ref="T44:U44" si="35">S44*1.05</f>
        <v>40244</v>
      </c>
      <c r="U44" s="213">
        <f t="shared" si="35"/>
        <v>42256</v>
      </c>
      <c r="V44" s="213"/>
      <c r="W44" s="213"/>
      <c r="X44" s="213"/>
      <c r="Y44" s="213"/>
      <c r="Z44" s="213"/>
      <c r="AA44" s="205">
        <f t="shared" si="2"/>
        <v>120828</v>
      </c>
    </row>
    <row r="45" customHeight="1" spans="1:27">
      <c r="A45" s="12">
        <f>MAX(A$2:A44)+1</f>
        <v>42</v>
      </c>
      <c r="B45" s="35" t="s">
        <v>154</v>
      </c>
      <c r="C45" s="35" t="s">
        <v>155</v>
      </c>
      <c r="D45" s="39">
        <v>160</v>
      </c>
      <c r="E45" s="37">
        <f>59*0.9</f>
        <v>53.1</v>
      </c>
      <c r="F45" s="34">
        <f>D45*E45</f>
        <v>8496</v>
      </c>
      <c r="G45" s="38">
        <v>3</v>
      </c>
      <c r="H45" s="39">
        <v>321403.5</v>
      </c>
      <c r="I45" s="35">
        <v>5</v>
      </c>
      <c r="J45" s="35"/>
      <c r="K45" s="53">
        <v>30000</v>
      </c>
      <c r="L45" s="35">
        <v>500</v>
      </c>
      <c r="M45" s="212"/>
      <c r="N45" s="212"/>
      <c r="Q45" s="213"/>
      <c r="R45" s="213">
        <f t="shared" si="3"/>
        <v>8496</v>
      </c>
      <c r="S45" s="213">
        <f t="shared" si="4"/>
        <v>101952</v>
      </c>
      <c r="T45" s="213">
        <f t="shared" ref="T45:U45" si="36">S45*1.05</f>
        <v>107050</v>
      </c>
      <c r="U45" s="213">
        <f t="shared" si="36"/>
        <v>112403</v>
      </c>
      <c r="V45" s="213"/>
      <c r="W45" s="213"/>
      <c r="X45" s="213"/>
      <c r="Y45" s="213"/>
      <c r="Z45" s="213"/>
      <c r="AA45" s="205">
        <f t="shared" si="2"/>
        <v>321405</v>
      </c>
    </row>
    <row r="46" customHeight="1" spans="1:27">
      <c r="A46" s="12">
        <f>MAX(A$2:A45)+1</f>
        <v>43</v>
      </c>
      <c r="B46" s="35" t="s">
        <v>156</v>
      </c>
      <c r="C46" s="35" t="s">
        <v>155</v>
      </c>
      <c r="D46" s="39">
        <v>109</v>
      </c>
      <c r="E46" s="37">
        <f t="shared" si="32"/>
        <v>53.1</v>
      </c>
      <c r="F46" s="34">
        <v>5788</v>
      </c>
      <c r="G46" s="38">
        <v>3</v>
      </c>
      <c r="H46" s="39">
        <v>218956.5</v>
      </c>
      <c r="I46" s="35">
        <v>5</v>
      </c>
      <c r="J46" s="35"/>
      <c r="K46" s="53">
        <v>50000</v>
      </c>
      <c r="L46" s="35">
        <v>500</v>
      </c>
      <c r="M46" s="212"/>
      <c r="N46" s="212"/>
      <c r="Q46" s="213"/>
      <c r="R46" s="213">
        <f t="shared" si="3"/>
        <v>5788</v>
      </c>
      <c r="S46" s="213">
        <f t="shared" si="4"/>
        <v>69456</v>
      </c>
      <c r="T46" s="213">
        <f t="shared" ref="T46:U46" si="37">S46*1.05</f>
        <v>72929</v>
      </c>
      <c r="U46" s="213">
        <f t="shared" si="37"/>
        <v>76575</v>
      </c>
      <c r="V46" s="213"/>
      <c r="W46" s="213"/>
      <c r="X46" s="213"/>
      <c r="Y46" s="213"/>
      <c r="Z46" s="213"/>
      <c r="AA46" s="205">
        <f t="shared" si="2"/>
        <v>218960</v>
      </c>
    </row>
    <row r="47" customHeight="1" spans="1:27">
      <c r="A47" s="12">
        <f>MAX(A$2:A46)+1</f>
        <v>44</v>
      </c>
      <c r="B47" s="35" t="s">
        <v>157</v>
      </c>
      <c r="C47" s="35" t="s">
        <v>155</v>
      </c>
      <c r="D47" s="39">
        <v>160</v>
      </c>
      <c r="E47" s="37">
        <f t="shared" si="32"/>
        <v>53.1</v>
      </c>
      <c r="F47" s="34">
        <v>8496</v>
      </c>
      <c r="G47" s="38">
        <v>3</v>
      </c>
      <c r="H47" s="39">
        <v>321403.5</v>
      </c>
      <c r="I47" s="35">
        <v>5</v>
      </c>
      <c r="J47" s="35"/>
      <c r="K47" s="53">
        <v>50000</v>
      </c>
      <c r="L47" s="35">
        <v>500</v>
      </c>
      <c r="M47" s="212"/>
      <c r="N47" s="212"/>
      <c r="Q47" s="213"/>
      <c r="R47" s="213">
        <f t="shared" si="3"/>
        <v>8496</v>
      </c>
      <c r="S47" s="213">
        <f t="shared" si="4"/>
        <v>101952</v>
      </c>
      <c r="T47" s="213">
        <f t="shared" ref="T47:U47" si="38">S47*1.05</f>
        <v>107050</v>
      </c>
      <c r="U47" s="213">
        <f t="shared" si="38"/>
        <v>112403</v>
      </c>
      <c r="V47" s="213"/>
      <c r="W47" s="213"/>
      <c r="X47" s="213"/>
      <c r="Y47" s="213"/>
      <c r="Z47" s="213"/>
      <c r="AA47" s="205">
        <f t="shared" si="2"/>
        <v>321405</v>
      </c>
    </row>
    <row r="48" customHeight="1" spans="1:27">
      <c r="A48" s="12">
        <f>MAX(A$2:A47)+1</f>
        <v>45</v>
      </c>
      <c r="B48" s="35" t="s">
        <v>162</v>
      </c>
      <c r="C48" s="35" t="s">
        <v>155</v>
      </c>
      <c r="D48" s="36">
        <v>135.44</v>
      </c>
      <c r="E48" s="37">
        <f t="shared" si="32"/>
        <v>53.1</v>
      </c>
      <c r="F48" s="34">
        <v>7192</v>
      </c>
      <c r="G48" s="38">
        <v>3</v>
      </c>
      <c r="H48" s="39">
        <v>272068.2</v>
      </c>
      <c r="I48" s="35">
        <v>5</v>
      </c>
      <c r="J48" s="35"/>
      <c r="K48" s="53">
        <v>50000</v>
      </c>
      <c r="L48" s="35">
        <v>500</v>
      </c>
      <c r="M48" s="212"/>
      <c r="N48" s="212"/>
      <c r="Q48" s="213"/>
      <c r="R48" s="213">
        <f t="shared" si="3"/>
        <v>7192</v>
      </c>
      <c r="S48" s="213">
        <f t="shared" si="4"/>
        <v>86304</v>
      </c>
      <c r="T48" s="213">
        <f t="shared" ref="T48:U48" si="39">S48*1.05</f>
        <v>90619</v>
      </c>
      <c r="U48" s="213">
        <f t="shared" si="39"/>
        <v>95150</v>
      </c>
      <c r="V48" s="213"/>
      <c r="W48" s="213"/>
      <c r="X48" s="213"/>
      <c r="Y48" s="213"/>
      <c r="Z48" s="213"/>
      <c r="AA48" s="205">
        <f t="shared" si="2"/>
        <v>272073</v>
      </c>
    </row>
    <row r="49" customHeight="1" spans="1:27">
      <c r="A49" s="12">
        <f>MAX(A$2:A48)+1</f>
        <v>46</v>
      </c>
      <c r="B49" s="35" t="s">
        <v>166</v>
      </c>
      <c r="C49" s="35" t="s">
        <v>167</v>
      </c>
      <c r="D49" s="36">
        <v>44.81</v>
      </c>
      <c r="E49" s="37">
        <f t="shared" si="32"/>
        <v>100.8</v>
      </c>
      <c r="F49" s="34">
        <v>4517</v>
      </c>
      <c r="G49" s="38">
        <v>3</v>
      </c>
      <c r="H49" s="39">
        <v>170872.2</v>
      </c>
      <c r="I49" s="35">
        <v>5</v>
      </c>
      <c r="J49" s="35"/>
      <c r="K49" s="53">
        <v>10000</v>
      </c>
      <c r="L49" s="35">
        <v>500</v>
      </c>
      <c r="M49" s="212"/>
      <c r="N49" s="212"/>
      <c r="Q49" s="213"/>
      <c r="R49" s="213">
        <f t="shared" si="3"/>
        <v>4517</v>
      </c>
      <c r="S49" s="213">
        <f t="shared" si="4"/>
        <v>54204</v>
      </c>
      <c r="T49" s="213">
        <f t="shared" ref="T49:U49" si="40">S49*1.05</f>
        <v>56914</v>
      </c>
      <c r="U49" s="213">
        <f t="shared" si="40"/>
        <v>59760</v>
      </c>
      <c r="V49" s="213"/>
      <c r="W49" s="213"/>
      <c r="X49" s="213"/>
      <c r="Y49" s="213"/>
      <c r="Z49" s="213"/>
      <c r="AA49" s="205">
        <f t="shared" si="2"/>
        <v>170878</v>
      </c>
    </row>
    <row r="50" customHeight="1" spans="1:27">
      <c r="A50" s="12">
        <f>MAX(A$2:A49)+1</f>
        <v>47</v>
      </c>
      <c r="B50" s="35" t="s">
        <v>172</v>
      </c>
      <c r="C50" s="35" t="s">
        <v>173</v>
      </c>
      <c r="D50" s="40">
        <v>46.9</v>
      </c>
      <c r="E50" s="37">
        <f t="shared" si="32"/>
        <v>43.2</v>
      </c>
      <c r="F50" s="34">
        <v>2026</v>
      </c>
      <c r="G50" s="38">
        <v>1</v>
      </c>
      <c r="H50" s="39">
        <v>24312.6</v>
      </c>
      <c r="I50" s="35">
        <v>5</v>
      </c>
      <c r="J50" s="35"/>
      <c r="K50" s="53">
        <v>15000</v>
      </c>
      <c r="L50" s="35">
        <v>500</v>
      </c>
      <c r="M50" s="212"/>
      <c r="N50" s="212"/>
      <c r="Q50" s="213"/>
      <c r="R50" s="213">
        <f t="shared" si="3"/>
        <v>2026</v>
      </c>
      <c r="S50" s="213">
        <f t="shared" si="4"/>
        <v>24312</v>
      </c>
      <c r="T50" s="213">
        <f t="shared" ref="T50:U50" si="41">S50*1.05</f>
        <v>25528</v>
      </c>
      <c r="U50" s="213">
        <f t="shared" si="41"/>
        <v>26804</v>
      </c>
      <c r="V50" s="213"/>
      <c r="W50" s="213"/>
      <c r="X50" s="213"/>
      <c r="Y50" s="213"/>
      <c r="Z50" s="213"/>
      <c r="AA50" s="205">
        <f t="shared" si="2"/>
        <v>76644</v>
      </c>
    </row>
    <row r="51" customHeight="1" spans="1:27">
      <c r="A51" s="12">
        <f>MAX(A$2:A50)+1</f>
        <v>48</v>
      </c>
      <c r="B51" s="35" t="s">
        <v>177</v>
      </c>
      <c r="C51" s="35" t="s">
        <v>178</v>
      </c>
      <c r="D51" s="39">
        <v>32</v>
      </c>
      <c r="E51" s="37">
        <f t="shared" si="32"/>
        <v>17.09</v>
      </c>
      <c r="F51" s="34">
        <v>547</v>
      </c>
      <c r="G51" s="38">
        <v>3</v>
      </c>
      <c r="H51" s="39">
        <v>20700.9</v>
      </c>
      <c r="I51" s="35">
        <v>5</v>
      </c>
      <c r="J51" s="35"/>
      <c r="K51" s="53">
        <v>5000</v>
      </c>
      <c r="L51" s="35">
        <v>500</v>
      </c>
      <c r="M51" s="212"/>
      <c r="N51" s="212"/>
      <c r="Q51" s="213"/>
      <c r="R51" s="213">
        <f t="shared" si="3"/>
        <v>547</v>
      </c>
      <c r="S51" s="213">
        <f t="shared" si="4"/>
        <v>6564</v>
      </c>
      <c r="T51" s="213">
        <f t="shared" ref="T51:U51" si="42">S51*1.05</f>
        <v>6892</v>
      </c>
      <c r="U51" s="213">
        <f t="shared" si="42"/>
        <v>7237</v>
      </c>
      <c r="V51" s="213"/>
      <c r="W51" s="213"/>
      <c r="X51" s="213"/>
      <c r="Y51" s="213"/>
      <c r="Z51" s="213"/>
      <c r="AA51" s="205">
        <f t="shared" si="2"/>
        <v>20693</v>
      </c>
    </row>
    <row r="52" customHeight="1" spans="1:27">
      <c r="A52" s="12">
        <f>MAX(A$2:A51)+1</f>
        <v>49</v>
      </c>
      <c r="B52" s="35" t="s">
        <v>181</v>
      </c>
      <c r="C52" s="35" t="s">
        <v>182</v>
      </c>
      <c r="D52" s="36">
        <v>47.94</v>
      </c>
      <c r="E52" s="37">
        <f t="shared" si="32"/>
        <v>42.3</v>
      </c>
      <c r="F52" s="34">
        <v>2028</v>
      </c>
      <c r="G52" s="38">
        <v>3</v>
      </c>
      <c r="H52" s="39">
        <v>76720</v>
      </c>
      <c r="I52" s="35">
        <v>5</v>
      </c>
      <c r="J52" s="35"/>
      <c r="K52" s="53">
        <v>10000</v>
      </c>
      <c r="L52" s="35">
        <v>500</v>
      </c>
      <c r="M52" s="212"/>
      <c r="N52" s="212"/>
      <c r="Q52" s="213"/>
      <c r="R52" s="213">
        <f t="shared" si="3"/>
        <v>2028</v>
      </c>
      <c r="S52" s="213">
        <f t="shared" si="4"/>
        <v>24336</v>
      </c>
      <c r="T52" s="213">
        <f t="shared" ref="T52:U52" si="43">S52*1.05</f>
        <v>25553</v>
      </c>
      <c r="U52" s="213">
        <f t="shared" si="43"/>
        <v>26831</v>
      </c>
      <c r="V52" s="213"/>
      <c r="W52" s="213"/>
      <c r="X52" s="213"/>
      <c r="Y52" s="213"/>
      <c r="Z52" s="213"/>
      <c r="AA52" s="205">
        <f t="shared" si="2"/>
        <v>76720</v>
      </c>
    </row>
    <row r="53" customHeight="1" spans="1:27">
      <c r="A53" s="12">
        <f>MAX(A$2:A52)+1</f>
        <v>50</v>
      </c>
      <c r="B53" s="35" t="s">
        <v>185</v>
      </c>
      <c r="C53" s="35" t="s">
        <v>186</v>
      </c>
      <c r="D53" s="36">
        <v>34.68</v>
      </c>
      <c r="E53" s="37">
        <f t="shared" si="32"/>
        <v>42.3</v>
      </c>
      <c r="F53" s="34">
        <v>1467</v>
      </c>
      <c r="G53" s="38">
        <v>3</v>
      </c>
      <c r="H53" s="39">
        <v>55494.9</v>
      </c>
      <c r="I53" s="35">
        <v>5</v>
      </c>
      <c r="J53" s="35"/>
      <c r="K53" s="53">
        <v>10000</v>
      </c>
      <c r="L53" s="35">
        <v>500</v>
      </c>
      <c r="M53" s="212"/>
      <c r="N53" s="212"/>
      <c r="Q53" s="213"/>
      <c r="R53" s="213">
        <f t="shared" si="3"/>
        <v>1467</v>
      </c>
      <c r="S53" s="213">
        <f t="shared" si="4"/>
        <v>17604</v>
      </c>
      <c r="T53" s="213">
        <f t="shared" ref="T53:U53" si="44">S53*1.05</f>
        <v>18484</v>
      </c>
      <c r="U53" s="213">
        <f t="shared" si="44"/>
        <v>19408</v>
      </c>
      <c r="V53" s="213"/>
      <c r="W53" s="213"/>
      <c r="X53" s="213"/>
      <c r="Y53" s="213"/>
      <c r="Z53" s="213"/>
      <c r="AA53" s="205">
        <f t="shared" si="2"/>
        <v>55496</v>
      </c>
    </row>
    <row r="54" customHeight="1" spans="1:27">
      <c r="A54" s="12">
        <f>MAX(A$2:A53)+1</f>
        <v>51</v>
      </c>
      <c r="B54" s="35" t="s">
        <v>189</v>
      </c>
      <c r="C54" s="35" t="s">
        <v>190</v>
      </c>
      <c r="D54" s="40">
        <v>34.2</v>
      </c>
      <c r="E54" s="37">
        <v>90.9</v>
      </c>
      <c r="F54" s="34">
        <v>3109</v>
      </c>
      <c r="G54" s="38">
        <v>3</v>
      </c>
      <c r="H54" s="39">
        <v>117613</v>
      </c>
      <c r="I54" s="35">
        <v>5</v>
      </c>
      <c r="J54" s="35"/>
      <c r="K54" s="53">
        <v>20000</v>
      </c>
      <c r="L54" s="35">
        <v>500</v>
      </c>
      <c r="M54" s="212"/>
      <c r="N54" s="212"/>
      <c r="Q54" s="213"/>
      <c r="R54" s="213">
        <f t="shared" si="3"/>
        <v>3109</v>
      </c>
      <c r="S54" s="213">
        <f t="shared" si="4"/>
        <v>37308</v>
      </c>
      <c r="T54" s="213">
        <f t="shared" ref="T54:U54" si="45">S54*1.05</f>
        <v>39173</v>
      </c>
      <c r="U54" s="213">
        <f t="shared" si="45"/>
        <v>41132</v>
      </c>
      <c r="V54" s="213"/>
      <c r="W54" s="213"/>
      <c r="X54" s="213"/>
      <c r="Y54" s="213"/>
      <c r="Z54" s="213"/>
      <c r="AA54" s="205">
        <f t="shared" si="2"/>
        <v>117613</v>
      </c>
    </row>
    <row r="55" customHeight="1" spans="1:27">
      <c r="A55" s="12">
        <f>MAX(A$2:A54)+1</f>
        <v>52</v>
      </c>
      <c r="B55" s="35" t="s">
        <v>193</v>
      </c>
      <c r="C55" s="35" t="s">
        <v>194</v>
      </c>
      <c r="D55" s="36">
        <v>393.52</v>
      </c>
      <c r="E55" s="37">
        <f t="shared" si="32"/>
        <v>24.3</v>
      </c>
      <c r="F55" s="34">
        <v>9563</v>
      </c>
      <c r="G55" s="38">
        <v>3</v>
      </c>
      <c r="H55" s="39">
        <v>361769</v>
      </c>
      <c r="I55" s="35">
        <v>5</v>
      </c>
      <c r="J55" s="35"/>
      <c r="K55" s="53">
        <v>10000</v>
      </c>
      <c r="L55" s="35">
        <v>500</v>
      </c>
      <c r="M55" s="212"/>
      <c r="N55" s="212"/>
      <c r="Q55" s="213"/>
      <c r="R55" s="213">
        <f t="shared" si="3"/>
        <v>9563</v>
      </c>
      <c r="S55" s="213">
        <f t="shared" si="4"/>
        <v>114756</v>
      </c>
      <c r="T55" s="213">
        <f t="shared" ref="T55:U55" si="46">S55*1.05</f>
        <v>120494</v>
      </c>
      <c r="U55" s="213">
        <f t="shared" si="46"/>
        <v>126519</v>
      </c>
      <c r="V55" s="213"/>
      <c r="W55" s="213"/>
      <c r="X55" s="213"/>
      <c r="Y55" s="213"/>
      <c r="Z55" s="213"/>
      <c r="AA55" s="205">
        <f t="shared" si="2"/>
        <v>361769</v>
      </c>
    </row>
    <row r="56" customHeight="1" spans="1:27">
      <c r="A56" s="12">
        <f>MAX(A$2:A55)+1</f>
        <v>53</v>
      </c>
      <c r="B56" s="35" t="s">
        <v>198</v>
      </c>
      <c r="C56" s="35" t="s">
        <v>199</v>
      </c>
      <c r="D56" s="36">
        <v>304.77</v>
      </c>
      <c r="E56" s="37">
        <f t="shared" si="32"/>
        <v>19.8</v>
      </c>
      <c r="F56" s="34">
        <v>6035</v>
      </c>
      <c r="G56" s="38">
        <v>3</v>
      </c>
      <c r="H56" s="39">
        <v>228283</v>
      </c>
      <c r="I56" s="35">
        <v>5</v>
      </c>
      <c r="J56" s="35"/>
      <c r="K56" s="53">
        <v>10000</v>
      </c>
      <c r="L56" s="35">
        <v>500</v>
      </c>
      <c r="M56" s="212"/>
      <c r="N56" s="212"/>
      <c r="Q56" s="213"/>
      <c r="R56" s="213">
        <f t="shared" si="3"/>
        <v>6034</v>
      </c>
      <c r="S56" s="213">
        <f t="shared" si="4"/>
        <v>72408</v>
      </c>
      <c r="T56" s="213">
        <f t="shared" ref="T56:U56" si="47">S56*1.05</f>
        <v>76028</v>
      </c>
      <c r="U56" s="213">
        <f t="shared" si="47"/>
        <v>79829</v>
      </c>
      <c r="V56" s="213"/>
      <c r="W56" s="213"/>
      <c r="X56" s="213"/>
      <c r="Y56" s="213"/>
      <c r="Z56" s="213"/>
      <c r="AA56" s="205">
        <f t="shared" si="2"/>
        <v>228265</v>
      </c>
    </row>
    <row r="57" customHeight="1" spans="1:27">
      <c r="A57" s="12">
        <f>MAX(A$2:A56)+1</f>
        <v>54</v>
      </c>
      <c r="B57" s="35" t="s">
        <v>202</v>
      </c>
      <c r="C57" s="35" t="s">
        <v>203</v>
      </c>
      <c r="D57" s="36">
        <v>81.91</v>
      </c>
      <c r="E57" s="37">
        <f t="shared" si="32"/>
        <v>14.41</v>
      </c>
      <c r="F57" s="34">
        <v>1180</v>
      </c>
      <c r="G57" s="38">
        <v>3</v>
      </c>
      <c r="H57" s="39">
        <v>44620.2</v>
      </c>
      <c r="I57" s="35">
        <v>5</v>
      </c>
      <c r="J57" s="35"/>
      <c r="K57" s="53">
        <v>1000</v>
      </c>
      <c r="L57" s="35">
        <v>500</v>
      </c>
      <c r="M57" s="212"/>
      <c r="N57" s="212"/>
      <c r="Q57" s="213"/>
      <c r="R57" s="213">
        <f t="shared" si="3"/>
        <v>1180</v>
      </c>
      <c r="S57" s="213">
        <f t="shared" si="4"/>
        <v>14160</v>
      </c>
      <c r="T57" s="213">
        <f t="shared" ref="T57:U57" si="48">S57*1.05</f>
        <v>14868</v>
      </c>
      <c r="U57" s="213">
        <f t="shared" si="48"/>
        <v>15611</v>
      </c>
      <c r="V57" s="213"/>
      <c r="W57" s="213"/>
      <c r="X57" s="213"/>
      <c r="Y57" s="213"/>
      <c r="Z57" s="213"/>
      <c r="AA57" s="205">
        <f t="shared" si="2"/>
        <v>44639</v>
      </c>
    </row>
    <row r="58" customHeight="1" spans="1:27">
      <c r="A58" s="12">
        <f>MAX(A$2:A57)+1</f>
        <v>55</v>
      </c>
      <c r="B58" s="35" t="s">
        <v>206</v>
      </c>
      <c r="C58" s="35" t="s">
        <v>207</v>
      </c>
      <c r="D58" s="39">
        <v>476</v>
      </c>
      <c r="E58" s="37">
        <f t="shared" si="32"/>
        <v>25.2</v>
      </c>
      <c r="F58" s="34">
        <v>11995</v>
      </c>
      <c r="G58" s="38">
        <v>3</v>
      </c>
      <c r="H58" s="39">
        <v>453778.2</v>
      </c>
      <c r="I58" s="35">
        <v>5</v>
      </c>
      <c r="J58" s="35"/>
      <c r="K58" s="53">
        <v>10000</v>
      </c>
      <c r="L58" s="35">
        <v>500</v>
      </c>
      <c r="M58" s="212"/>
      <c r="N58" s="212"/>
      <c r="Q58" s="213"/>
      <c r="R58" s="213">
        <f t="shared" si="3"/>
        <v>11995</v>
      </c>
      <c r="S58" s="213">
        <f t="shared" si="4"/>
        <v>143940</v>
      </c>
      <c r="T58" s="213">
        <f t="shared" ref="T58:U58" si="49">S58*1.05</f>
        <v>151137</v>
      </c>
      <c r="U58" s="213">
        <f t="shared" si="49"/>
        <v>158694</v>
      </c>
      <c r="V58" s="213"/>
      <c r="W58" s="213"/>
      <c r="X58" s="213"/>
      <c r="Y58" s="213"/>
      <c r="Z58" s="213"/>
      <c r="AA58" s="205">
        <f t="shared" si="2"/>
        <v>453771</v>
      </c>
    </row>
    <row r="59" customHeight="1" spans="1:27">
      <c r="A59" s="12">
        <f>MAX(A$2:A58)+1</f>
        <v>56</v>
      </c>
      <c r="B59" s="35" t="s">
        <v>210</v>
      </c>
      <c r="C59" s="35" t="s">
        <v>211</v>
      </c>
      <c r="D59" s="39">
        <v>81</v>
      </c>
      <c r="E59" s="37">
        <f t="shared" si="32"/>
        <v>27</v>
      </c>
      <c r="F59" s="34">
        <v>2187</v>
      </c>
      <c r="G59" s="38">
        <v>3</v>
      </c>
      <c r="H59" s="39">
        <v>82734.3</v>
      </c>
      <c r="I59" s="35">
        <v>5</v>
      </c>
      <c r="J59" s="35"/>
      <c r="K59" s="53">
        <v>1000</v>
      </c>
      <c r="L59" s="35">
        <v>500</v>
      </c>
      <c r="M59" s="212"/>
      <c r="N59" s="212"/>
      <c r="Q59" s="213"/>
      <c r="R59" s="213">
        <f t="shared" si="3"/>
        <v>2187</v>
      </c>
      <c r="S59" s="213">
        <f t="shared" si="4"/>
        <v>26244</v>
      </c>
      <c r="T59" s="213">
        <f t="shared" ref="T59:U59" si="50">S59*1.05</f>
        <v>27556</v>
      </c>
      <c r="U59" s="213">
        <f t="shared" si="50"/>
        <v>28934</v>
      </c>
      <c r="V59" s="213"/>
      <c r="W59" s="213"/>
      <c r="X59" s="213"/>
      <c r="Y59" s="213"/>
      <c r="Z59" s="213"/>
      <c r="AA59" s="205">
        <f t="shared" si="2"/>
        <v>82734</v>
      </c>
    </row>
    <row r="60" customHeight="1" spans="1:27">
      <c r="A60" s="12">
        <f>MAX(A$2:A59)+1</f>
        <v>57</v>
      </c>
      <c r="B60" s="35" t="s">
        <v>214</v>
      </c>
      <c r="C60" s="35" t="s">
        <v>211</v>
      </c>
      <c r="D60" s="39">
        <v>81</v>
      </c>
      <c r="E60" s="37">
        <f t="shared" si="32"/>
        <v>27</v>
      </c>
      <c r="F60" s="34">
        <v>2187</v>
      </c>
      <c r="G60" s="38">
        <v>3</v>
      </c>
      <c r="H60" s="39">
        <v>82734.3</v>
      </c>
      <c r="I60" s="35">
        <v>5</v>
      </c>
      <c r="J60" s="35"/>
      <c r="K60" s="53">
        <v>1000</v>
      </c>
      <c r="L60" s="35">
        <v>500</v>
      </c>
      <c r="M60" s="212"/>
      <c r="N60" s="212"/>
      <c r="Q60" s="213"/>
      <c r="R60" s="213">
        <f t="shared" si="3"/>
        <v>2187</v>
      </c>
      <c r="S60" s="213">
        <f t="shared" si="4"/>
        <v>26244</v>
      </c>
      <c r="T60" s="213">
        <f t="shared" ref="T60:U60" si="51">S60*1.05</f>
        <v>27556</v>
      </c>
      <c r="U60" s="213">
        <f t="shared" si="51"/>
        <v>28934</v>
      </c>
      <c r="V60" s="213"/>
      <c r="W60" s="213"/>
      <c r="X60" s="213"/>
      <c r="Y60" s="213"/>
      <c r="Z60" s="213"/>
      <c r="AA60" s="205">
        <f t="shared" si="2"/>
        <v>82734</v>
      </c>
    </row>
    <row r="61" customHeight="1" spans="1:27">
      <c r="A61" s="12">
        <f>MAX(A$2:A60)+1</f>
        <v>58</v>
      </c>
      <c r="B61" s="35" t="s">
        <v>217</v>
      </c>
      <c r="C61" s="35" t="s">
        <v>218</v>
      </c>
      <c r="D61" s="40">
        <v>188.4</v>
      </c>
      <c r="E61" s="37">
        <f t="shared" si="32"/>
        <v>4.5</v>
      </c>
      <c r="F61" s="34">
        <v>848</v>
      </c>
      <c r="G61" s="38">
        <v>3</v>
      </c>
      <c r="H61" s="39">
        <v>32080</v>
      </c>
      <c r="I61" s="35">
        <v>5</v>
      </c>
      <c r="J61" s="35"/>
      <c r="K61" s="53">
        <v>1000</v>
      </c>
      <c r="L61" s="35">
        <v>500</v>
      </c>
      <c r="M61" s="212"/>
      <c r="N61" s="212"/>
      <c r="Q61" s="213"/>
      <c r="R61" s="213">
        <f t="shared" si="3"/>
        <v>848</v>
      </c>
      <c r="S61" s="213">
        <f t="shared" si="4"/>
        <v>10176</v>
      </c>
      <c r="T61" s="213">
        <f t="shared" ref="T61:U61" si="52">S61*1.05</f>
        <v>10685</v>
      </c>
      <c r="U61" s="213">
        <f t="shared" si="52"/>
        <v>11219</v>
      </c>
      <c r="V61" s="213"/>
      <c r="W61" s="213"/>
      <c r="X61" s="213"/>
      <c r="Y61" s="213"/>
      <c r="Z61" s="213"/>
      <c r="AA61" s="205">
        <f t="shared" si="2"/>
        <v>32080</v>
      </c>
    </row>
    <row r="62" customHeight="1" spans="1:27">
      <c r="A62" s="12">
        <f>MAX(A$2:A61)+1</f>
        <v>59</v>
      </c>
      <c r="B62" s="35" t="s">
        <v>221</v>
      </c>
      <c r="C62" s="35" t="s">
        <v>222</v>
      </c>
      <c r="D62" s="39">
        <v>28</v>
      </c>
      <c r="E62" s="37">
        <f t="shared" si="32"/>
        <v>36</v>
      </c>
      <c r="F62" s="34">
        <v>1008</v>
      </c>
      <c r="G62" s="38">
        <v>3</v>
      </c>
      <c r="H62" s="39">
        <v>38133</v>
      </c>
      <c r="I62" s="35">
        <v>5</v>
      </c>
      <c r="J62" s="35"/>
      <c r="K62" s="53">
        <v>1000</v>
      </c>
      <c r="L62" s="35">
        <v>500</v>
      </c>
      <c r="M62" s="212"/>
      <c r="N62" s="212"/>
      <c r="Q62" s="213"/>
      <c r="R62" s="213">
        <f t="shared" si="3"/>
        <v>1008</v>
      </c>
      <c r="S62" s="213">
        <f t="shared" si="4"/>
        <v>12096</v>
      </c>
      <c r="T62" s="213">
        <f t="shared" ref="T62:U62" si="53">S62*1.05</f>
        <v>12701</v>
      </c>
      <c r="U62" s="213">
        <f t="shared" si="53"/>
        <v>13336</v>
      </c>
      <c r="V62" s="213"/>
      <c r="W62" s="213"/>
      <c r="X62" s="213"/>
      <c r="Y62" s="213"/>
      <c r="Z62" s="213"/>
      <c r="AA62" s="205">
        <f t="shared" si="2"/>
        <v>38133</v>
      </c>
    </row>
    <row r="63" customHeight="1" spans="1:27">
      <c r="A63" s="12">
        <f>MAX(A$2:A62)+1</f>
        <v>60</v>
      </c>
      <c r="B63" s="35" t="s">
        <v>225</v>
      </c>
      <c r="C63" s="35" t="s">
        <v>226</v>
      </c>
      <c r="D63" s="39">
        <v>440</v>
      </c>
      <c r="E63" s="37">
        <f t="shared" si="32"/>
        <v>63</v>
      </c>
      <c r="F63" s="34">
        <v>27720</v>
      </c>
      <c r="G63" s="38">
        <v>3</v>
      </c>
      <c r="H63" s="39">
        <v>1048647.6</v>
      </c>
      <c r="I63" s="35">
        <v>5</v>
      </c>
      <c r="J63" s="35"/>
      <c r="K63" s="53">
        <v>10000</v>
      </c>
      <c r="L63" s="35">
        <v>500</v>
      </c>
      <c r="M63" s="212"/>
      <c r="N63" s="212"/>
      <c r="Q63" s="213"/>
      <c r="R63" s="213">
        <f t="shared" si="3"/>
        <v>27720</v>
      </c>
      <c r="S63" s="213">
        <f t="shared" si="4"/>
        <v>332640</v>
      </c>
      <c r="T63" s="213">
        <f t="shared" ref="T63:U63" si="54">S63*1.05</f>
        <v>349272</v>
      </c>
      <c r="U63" s="213">
        <f t="shared" si="54"/>
        <v>366736</v>
      </c>
      <c r="V63" s="213"/>
      <c r="W63" s="213"/>
      <c r="X63" s="213"/>
      <c r="Y63" s="213"/>
      <c r="Z63" s="213"/>
      <c r="AA63" s="205">
        <f t="shared" si="2"/>
        <v>1048648</v>
      </c>
    </row>
    <row r="64" customHeight="1" spans="1:27">
      <c r="A64" s="12">
        <f>MAX(A$2:A63)+1</f>
        <v>61</v>
      </c>
      <c r="B64" s="35" t="s">
        <v>229</v>
      </c>
      <c r="C64" s="35" t="s">
        <v>222</v>
      </c>
      <c r="D64" s="39">
        <v>14</v>
      </c>
      <c r="E64" s="37">
        <f t="shared" si="32"/>
        <v>22.5</v>
      </c>
      <c r="F64" s="34">
        <v>315</v>
      </c>
      <c r="G64" s="38">
        <v>3</v>
      </c>
      <c r="H64" s="39">
        <v>11916.9</v>
      </c>
      <c r="I64" s="35">
        <v>5</v>
      </c>
      <c r="J64" s="35"/>
      <c r="K64" s="53">
        <v>2000</v>
      </c>
      <c r="L64" s="35">
        <v>500</v>
      </c>
      <c r="M64" s="212"/>
      <c r="N64" s="212"/>
      <c r="Q64" s="213"/>
      <c r="R64" s="213">
        <f t="shared" si="3"/>
        <v>315</v>
      </c>
      <c r="S64" s="213">
        <f t="shared" si="4"/>
        <v>3780</v>
      </c>
      <c r="T64" s="213">
        <f t="shared" ref="T64:U64" si="55">S64*1.05</f>
        <v>3969</v>
      </c>
      <c r="U64" s="213">
        <f t="shared" si="55"/>
        <v>4167</v>
      </c>
      <c r="V64" s="213"/>
      <c r="W64" s="213"/>
      <c r="X64" s="213"/>
      <c r="Y64" s="213"/>
      <c r="Z64" s="213"/>
      <c r="AA64" s="205">
        <f t="shared" si="2"/>
        <v>11916</v>
      </c>
    </row>
    <row r="65" customHeight="1" spans="1:27">
      <c r="A65" s="12">
        <f>MAX(A$2:A64)+1</f>
        <v>62</v>
      </c>
      <c r="B65" s="35" t="s">
        <v>232</v>
      </c>
      <c r="C65" s="35" t="s">
        <v>233</v>
      </c>
      <c r="D65" s="39">
        <v>50</v>
      </c>
      <c r="E65" s="37">
        <f t="shared" si="32"/>
        <v>100.8</v>
      </c>
      <c r="F65" s="34">
        <v>5040</v>
      </c>
      <c r="G65" s="38">
        <v>3</v>
      </c>
      <c r="H65" s="39">
        <v>190663.2</v>
      </c>
      <c r="I65" s="35">
        <v>5</v>
      </c>
      <c r="J65" s="35"/>
      <c r="K65" s="53">
        <v>10000</v>
      </c>
      <c r="L65" s="35">
        <v>500</v>
      </c>
      <c r="M65" s="212"/>
      <c r="N65" s="212"/>
      <c r="Q65" s="213"/>
      <c r="R65" s="213">
        <f t="shared" si="3"/>
        <v>5040</v>
      </c>
      <c r="S65" s="213">
        <f t="shared" si="4"/>
        <v>60480</v>
      </c>
      <c r="T65" s="213">
        <f t="shared" ref="T65:U65" si="56">S65*1.05</f>
        <v>63504</v>
      </c>
      <c r="U65" s="213">
        <f t="shared" si="56"/>
        <v>66679</v>
      </c>
      <c r="V65" s="213"/>
      <c r="W65" s="213"/>
      <c r="X65" s="213"/>
      <c r="Y65" s="213"/>
      <c r="Z65" s="213"/>
      <c r="AA65" s="205">
        <f t="shared" si="2"/>
        <v>190663</v>
      </c>
    </row>
    <row r="66" customHeight="1" spans="1:27">
      <c r="A66" s="12">
        <f>MAX(A$2:A65)+1</f>
        <v>63</v>
      </c>
      <c r="B66" s="35" t="s">
        <v>236</v>
      </c>
      <c r="C66" s="35" t="s">
        <v>237</v>
      </c>
      <c r="D66" s="39">
        <v>30.48</v>
      </c>
      <c r="E66" s="37">
        <f t="shared" si="32"/>
        <v>32.41</v>
      </c>
      <c r="F66" s="34">
        <v>988</v>
      </c>
      <c r="G66" s="38">
        <v>3</v>
      </c>
      <c r="H66" s="39">
        <v>37376</v>
      </c>
      <c r="I66" s="35">
        <v>5</v>
      </c>
      <c r="J66" s="35"/>
      <c r="K66" s="53">
        <v>10000</v>
      </c>
      <c r="L66" s="35">
        <v>500</v>
      </c>
      <c r="M66" s="212"/>
      <c r="N66" s="212"/>
      <c r="Q66" s="213"/>
      <c r="R66" s="213">
        <f t="shared" si="3"/>
        <v>988</v>
      </c>
      <c r="S66" s="213">
        <f t="shared" si="4"/>
        <v>11856</v>
      </c>
      <c r="T66" s="213">
        <f t="shared" ref="T66:U66" si="57">S66*1.05</f>
        <v>12449</v>
      </c>
      <c r="U66" s="213">
        <f t="shared" si="57"/>
        <v>13071</v>
      </c>
      <c r="V66" s="213"/>
      <c r="W66" s="213"/>
      <c r="X66" s="213"/>
      <c r="Y66" s="213"/>
      <c r="Z66" s="213"/>
      <c r="AA66" s="205">
        <f t="shared" si="2"/>
        <v>37376</v>
      </c>
    </row>
    <row r="67" customHeight="1" spans="1:27">
      <c r="A67" s="12">
        <f>MAX(A$2:A66)+1</f>
        <v>64</v>
      </c>
      <c r="B67" s="35" t="s">
        <v>240</v>
      </c>
      <c r="C67" s="35" t="s">
        <v>237</v>
      </c>
      <c r="D67" s="39">
        <v>70</v>
      </c>
      <c r="E67" s="37">
        <f t="shared" si="32"/>
        <v>32.4</v>
      </c>
      <c r="F67" s="34">
        <v>2268</v>
      </c>
      <c r="G67" s="38">
        <v>3</v>
      </c>
      <c r="H67" s="39">
        <v>85798.8</v>
      </c>
      <c r="I67" s="35">
        <v>5</v>
      </c>
      <c r="J67" s="35"/>
      <c r="K67" s="53">
        <v>10000</v>
      </c>
      <c r="L67" s="35">
        <v>500</v>
      </c>
      <c r="M67" s="212"/>
      <c r="N67" s="212"/>
      <c r="Q67" s="213"/>
      <c r="R67" s="213">
        <f t="shared" ref="R67:R105" si="58">D67*E67</f>
        <v>2268</v>
      </c>
      <c r="S67" s="213">
        <f t="shared" si="4"/>
        <v>27216</v>
      </c>
      <c r="T67" s="213">
        <f t="shared" ref="T67:U67" si="59">S67*1.05</f>
        <v>28577</v>
      </c>
      <c r="U67" s="213">
        <f t="shared" si="59"/>
        <v>30006</v>
      </c>
      <c r="V67" s="213"/>
      <c r="W67" s="213"/>
      <c r="X67" s="213"/>
      <c r="Y67" s="213"/>
      <c r="Z67" s="213"/>
      <c r="AA67" s="205">
        <f t="shared" si="2"/>
        <v>85799</v>
      </c>
    </row>
    <row r="68" customHeight="1" spans="1:27">
      <c r="A68" s="12">
        <f>MAX(A$2:A67)+1</f>
        <v>65</v>
      </c>
      <c r="B68" s="35" t="s">
        <v>244</v>
      </c>
      <c r="C68" s="35" t="s">
        <v>245</v>
      </c>
      <c r="D68" s="39">
        <v>19</v>
      </c>
      <c r="E68" s="37">
        <f t="shared" si="32"/>
        <v>18</v>
      </c>
      <c r="F68" s="34">
        <v>342</v>
      </c>
      <c r="G68" s="38">
        <v>3</v>
      </c>
      <c r="H68" s="39">
        <v>12937.5</v>
      </c>
      <c r="I68" s="35">
        <v>5</v>
      </c>
      <c r="J68" s="35"/>
      <c r="K68" s="53">
        <v>1000</v>
      </c>
      <c r="L68" s="35">
        <v>500</v>
      </c>
      <c r="M68" s="212"/>
      <c r="N68" s="212"/>
      <c r="Q68" s="213"/>
      <c r="R68" s="213">
        <f t="shared" si="58"/>
        <v>342</v>
      </c>
      <c r="S68" s="213">
        <f t="shared" si="4"/>
        <v>4104</v>
      </c>
      <c r="T68" s="213">
        <f t="shared" ref="T68:U68" si="60">S68*1.05</f>
        <v>4309</v>
      </c>
      <c r="U68" s="213">
        <f t="shared" si="60"/>
        <v>4524</v>
      </c>
      <c r="V68" s="213"/>
      <c r="W68" s="213"/>
      <c r="X68" s="213"/>
      <c r="Y68" s="213"/>
      <c r="Z68" s="213"/>
      <c r="AA68" s="205">
        <f t="shared" ref="AA68:AA105" si="61">SUM(S68:Z68)</f>
        <v>12937</v>
      </c>
    </row>
    <row r="69" customHeight="1" spans="1:27">
      <c r="A69" s="12">
        <f>MAX(A$2:A68)+1</f>
        <v>66</v>
      </c>
      <c r="B69" s="35" t="s">
        <v>248</v>
      </c>
      <c r="C69" s="35" t="s">
        <v>249</v>
      </c>
      <c r="D69" s="39">
        <v>26</v>
      </c>
      <c r="E69" s="37">
        <f t="shared" si="32"/>
        <v>18</v>
      </c>
      <c r="F69" s="34">
        <v>468</v>
      </c>
      <c r="G69" s="38">
        <v>3</v>
      </c>
      <c r="H69" s="39">
        <v>17704.8</v>
      </c>
      <c r="I69" s="35">
        <v>5</v>
      </c>
      <c r="J69" s="35"/>
      <c r="K69" s="53">
        <v>2000</v>
      </c>
      <c r="L69" s="35">
        <v>500</v>
      </c>
      <c r="M69" s="212"/>
      <c r="N69" s="212"/>
      <c r="Q69" s="213"/>
      <c r="R69" s="213">
        <f t="shared" si="58"/>
        <v>468</v>
      </c>
      <c r="S69" s="213">
        <f t="shared" ref="S69:S104" si="62">R69*12</f>
        <v>5616</v>
      </c>
      <c r="T69" s="213">
        <f t="shared" ref="T69:U69" si="63">S69*1.05</f>
        <v>5897</v>
      </c>
      <c r="U69" s="213">
        <f t="shared" si="63"/>
        <v>6192</v>
      </c>
      <c r="V69" s="213"/>
      <c r="W69" s="213"/>
      <c r="X69" s="213"/>
      <c r="Y69" s="213"/>
      <c r="Z69" s="213"/>
      <c r="AA69" s="205">
        <f t="shared" si="61"/>
        <v>17705</v>
      </c>
    </row>
    <row r="70" customHeight="1" spans="1:27">
      <c r="A70" s="12">
        <f>MAX(A$2:A69)+1</f>
        <v>67</v>
      </c>
      <c r="B70" s="35" t="s">
        <v>252</v>
      </c>
      <c r="C70" s="35" t="s">
        <v>253</v>
      </c>
      <c r="D70" s="39">
        <v>57</v>
      </c>
      <c r="E70" s="37">
        <f t="shared" si="32"/>
        <v>18</v>
      </c>
      <c r="F70" s="34">
        <v>1026</v>
      </c>
      <c r="G70" s="38">
        <v>3</v>
      </c>
      <c r="H70" s="39">
        <v>38814</v>
      </c>
      <c r="I70" s="35">
        <v>5</v>
      </c>
      <c r="J70" s="35"/>
      <c r="K70" s="53">
        <v>5000</v>
      </c>
      <c r="L70" s="35">
        <v>500</v>
      </c>
      <c r="M70" s="212"/>
      <c r="N70" s="212"/>
      <c r="Q70" s="213"/>
      <c r="R70" s="213">
        <f t="shared" si="58"/>
        <v>1026</v>
      </c>
      <c r="S70" s="213">
        <f t="shared" si="62"/>
        <v>12312</v>
      </c>
      <c r="T70" s="213">
        <f t="shared" ref="T70:U70" si="64">S70*1.05</f>
        <v>12928</v>
      </c>
      <c r="U70" s="213">
        <f t="shared" si="64"/>
        <v>13574</v>
      </c>
      <c r="V70" s="213"/>
      <c r="W70" s="213"/>
      <c r="X70" s="213"/>
      <c r="Y70" s="213"/>
      <c r="Z70" s="213"/>
      <c r="AA70" s="205">
        <f t="shared" si="61"/>
        <v>38814</v>
      </c>
    </row>
    <row r="71" customHeight="1" spans="1:27">
      <c r="A71" s="12">
        <f>MAX(A$2:A70)+1</f>
        <v>68</v>
      </c>
      <c r="B71" s="35" t="s">
        <v>256</v>
      </c>
      <c r="C71" s="35" t="s">
        <v>257</v>
      </c>
      <c r="D71" s="39">
        <v>28</v>
      </c>
      <c r="E71" s="37">
        <f t="shared" si="32"/>
        <v>18</v>
      </c>
      <c r="F71" s="34">
        <v>504</v>
      </c>
      <c r="G71" s="38">
        <v>3</v>
      </c>
      <c r="H71" s="39">
        <v>19066.5</v>
      </c>
      <c r="I71" s="35">
        <v>5</v>
      </c>
      <c r="J71" s="35"/>
      <c r="K71" s="53">
        <v>3000</v>
      </c>
      <c r="L71" s="35">
        <v>500</v>
      </c>
      <c r="M71" s="212"/>
      <c r="N71" s="212"/>
      <c r="Q71" s="213"/>
      <c r="R71" s="213">
        <f t="shared" si="58"/>
        <v>504</v>
      </c>
      <c r="S71" s="213">
        <f t="shared" si="62"/>
        <v>6048</v>
      </c>
      <c r="T71" s="213">
        <f t="shared" ref="T71:U71" si="65">S71*1.05</f>
        <v>6350</v>
      </c>
      <c r="U71" s="213">
        <f t="shared" si="65"/>
        <v>6668</v>
      </c>
      <c r="V71" s="213"/>
      <c r="W71" s="213"/>
      <c r="X71" s="213"/>
      <c r="Y71" s="213"/>
      <c r="Z71" s="213"/>
      <c r="AA71" s="205">
        <f t="shared" si="61"/>
        <v>19066</v>
      </c>
    </row>
    <row r="72" customHeight="1" spans="1:27">
      <c r="A72" s="12">
        <f>MAX(A$2:A71)+1</f>
        <v>69</v>
      </c>
      <c r="B72" s="35" t="s">
        <v>261</v>
      </c>
      <c r="C72" s="35" t="s">
        <v>262</v>
      </c>
      <c r="D72" s="39">
        <v>20</v>
      </c>
      <c r="E72" s="37">
        <f t="shared" si="32"/>
        <v>18</v>
      </c>
      <c r="F72" s="34">
        <v>360</v>
      </c>
      <c r="G72" s="38">
        <v>3</v>
      </c>
      <c r="H72" s="39">
        <v>13618.8</v>
      </c>
      <c r="I72" s="35">
        <v>5</v>
      </c>
      <c r="J72" s="35"/>
      <c r="K72" s="53">
        <v>2000</v>
      </c>
      <c r="L72" s="35">
        <v>500</v>
      </c>
      <c r="M72" s="212"/>
      <c r="N72" s="212"/>
      <c r="Q72" s="213"/>
      <c r="R72" s="213">
        <f t="shared" si="58"/>
        <v>360</v>
      </c>
      <c r="S72" s="213">
        <f t="shared" si="62"/>
        <v>4320</v>
      </c>
      <c r="T72" s="213">
        <f t="shared" ref="T72:U72" si="66">S72*1.05</f>
        <v>4536</v>
      </c>
      <c r="U72" s="213">
        <f t="shared" si="66"/>
        <v>4763</v>
      </c>
      <c r="V72" s="213"/>
      <c r="W72" s="213"/>
      <c r="X72" s="213"/>
      <c r="Y72" s="213"/>
      <c r="Z72" s="213"/>
      <c r="AA72" s="205">
        <f t="shared" si="61"/>
        <v>13619</v>
      </c>
    </row>
    <row r="73" customHeight="1" spans="1:27">
      <c r="A73" s="12">
        <f>MAX(A$2:A72)+1</f>
        <v>70</v>
      </c>
      <c r="B73" s="35" t="s">
        <v>264</v>
      </c>
      <c r="C73" s="35" t="s">
        <v>265</v>
      </c>
      <c r="D73" s="39">
        <v>14</v>
      </c>
      <c r="E73" s="37">
        <f t="shared" si="32"/>
        <v>18</v>
      </c>
      <c r="F73" s="34">
        <v>252</v>
      </c>
      <c r="G73" s="38">
        <v>3</v>
      </c>
      <c r="H73" s="39">
        <v>9532.8</v>
      </c>
      <c r="I73" s="35">
        <v>5</v>
      </c>
      <c r="J73" s="35"/>
      <c r="K73" s="53">
        <v>1000</v>
      </c>
      <c r="L73" s="35">
        <v>500</v>
      </c>
      <c r="M73" s="212"/>
      <c r="N73" s="212"/>
      <c r="Q73" s="213"/>
      <c r="R73" s="213">
        <f t="shared" si="58"/>
        <v>252</v>
      </c>
      <c r="S73" s="213">
        <f t="shared" si="62"/>
        <v>3024</v>
      </c>
      <c r="T73" s="213">
        <f t="shared" ref="T73:U73" si="67">S73*1.05</f>
        <v>3175</v>
      </c>
      <c r="U73" s="213">
        <f t="shared" si="67"/>
        <v>3334</v>
      </c>
      <c r="V73" s="213"/>
      <c r="W73" s="213"/>
      <c r="X73" s="213"/>
      <c r="Y73" s="213"/>
      <c r="Z73" s="213"/>
      <c r="AA73" s="205">
        <f t="shared" si="61"/>
        <v>9533</v>
      </c>
    </row>
    <row r="74" customHeight="1" spans="1:27">
      <c r="A74" s="12">
        <f>MAX(A$2:A73)+1</f>
        <v>71</v>
      </c>
      <c r="B74" s="35" t="s">
        <v>268</v>
      </c>
      <c r="C74" s="35" t="s">
        <v>269</v>
      </c>
      <c r="D74" s="40">
        <v>40.5</v>
      </c>
      <c r="E74" s="37">
        <f t="shared" si="32"/>
        <v>18</v>
      </c>
      <c r="F74" s="41">
        <v>729</v>
      </c>
      <c r="G74" s="38">
        <v>3</v>
      </c>
      <c r="H74" s="39">
        <v>27577.8</v>
      </c>
      <c r="I74" s="35">
        <v>5</v>
      </c>
      <c r="J74" s="35"/>
      <c r="K74" s="53">
        <v>3000</v>
      </c>
      <c r="L74" s="35">
        <v>500</v>
      </c>
      <c r="M74" s="212"/>
      <c r="N74" s="212"/>
      <c r="Q74" s="213"/>
      <c r="R74" s="213">
        <f t="shared" si="58"/>
        <v>729</v>
      </c>
      <c r="S74" s="213">
        <f t="shared" si="62"/>
        <v>8748</v>
      </c>
      <c r="T74" s="213">
        <f t="shared" ref="T74:U74" si="68">S74*1.05</f>
        <v>9185</v>
      </c>
      <c r="U74" s="213">
        <f t="shared" si="68"/>
        <v>9644</v>
      </c>
      <c r="V74" s="213"/>
      <c r="W74" s="213"/>
      <c r="X74" s="213"/>
      <c r="Y74" s="213"/>
      <c r="Z74" s="213"/>
      <c r="AA74" s="205">
        <f t="shared" si="61"/>
        <v>27577</v>
      </c>
    </row>
    <row r="75" customHeight="1" spans="1:27">
      <c r="A75" s="12">
        <f>MAX(A$2:A74)+1</f>
        <v>72</v>
      </c>
      <c r="B75" s="35" t="s">
        <v>272</v>
      </c>
      <c r="C75" s="35" t="s">
        <v>273</v>
      </c>
      <c r="D75" s="39">
        <v>48</v>
      </c>
      <c r="E75" s="37">
        <f t="shared" si="32"/>
        <v>18</v>
      </c>
      <c r="F75" s="41">
        <v>864</v>
      </c>
      <c r="G75" s="38">
        <v>3</v>
      </c>
      <c r="H75" s="39">
        <v>32685</v>
      </c>
      <c r="I75" s="35">
        <v>5</v>
      </c>
      <c r="J75" s="35"/>
      <c r="K75" s="53">
        <v>3500</v>
      </c>
      <c r="L75" s="35">
        <v>500</v>
      </c>
      <c r="M75" s="212"/>
      <c r="N75" s="212"/>
      <c r="Q75" s="213"/>
      <c r="R75" s="213">
        <f t="shared" si="58"/>
        <v>864</v>
      </c>
      <c r="S75" s="213">
        <f t="shared" si="62"/>
        <v>10368</v>
      </c>
      <c r="T75" s="213">
        <f t="shared" ref="T75:U75" si="69">S75*1.05</f>
        <v>10886</v>
      </c>
      <c r="U75" s="213">
        <f t="shared" si="69"/>
        <v>11430</v>
      </c>
      <c r="V75" s="213"/>
      <c r="W75" s="213"/>
      <c r="X75" s="213"/>
      <c r="Y75" s="213"/>
      <c r="Z75" s="213"/>
      <c r="AA75" s="205">
        <f t="shared" si="61"/>
        <v>32684</v>
      </c>
    </row>
    <row r="76" customHeight="1" spans="1:27">
      <c r="A76" s="12">
        <f>MAX(A$2:A75)+1</f>
        <v>73</v>
      </c>
      <c r="B76" s="35" t="s">
        <v>276</v>
      </c>
      <c r="C76" s="35" t="s">
        <v>277</v>
      </c>
      <c r="D76" s="39">
        <v>48</v>
      </c>
      <c r="E76" s="37">
        <f t="shared" si="32"/>
        <v>18</v>
      </c>
      <c r="F76" s="41">
        <v>864</v>
      </c>
      <c r="G76" s="38">
        <v>3</v>
      </c>
      <c r="H76" s="39">
        <v>32685.3</v>
      </c>
      <c r="I76" s="35">
        <v>5</v>
      </c>
      <c r="J76" s="35"/>
      <c r="K76" s="53">
        <v>3500</v>
      </c>
      <c r="L76" s="35">
        <v>500</v>
      </c>
      <c r="M76" s="212"/>
      <c r="N76" s="212"/>
      <c r="Q76" s="213"/>
      <c r="R76" s="213">
        <f t="shared" si="58"/>
        <v>864</v>
      </c>
      <c r="S76" s="213">
        <f t="shared" si="62"/>
        <v>10368</v>
      </c>
      <c r="T76" s="213">
        <f t="shared" ref="T76:U76" si="70">S76*1.05</f>
        <v>10886</v>
      </c>
      <c r="U76" s="213">
        <f t="shared" si="70"/>
        <v>11430</v>
      </c>
      <c r="V76" s="213"/>
      <c r="W76" s="213"/>
      <c r="X76" s="213"/>
      <c r="Y76" s="213"/>
      <c r="Z76" s="213"/>
      <c r="AA76" s="205">
        <f t="shared" si="61"/>
        <v>32684</v>
      </c>
    </row>
    <row r="77" customHeight="1" spans="1:27">
      <c r="A77" s="12">
        <f>MAX(A$2:A76)+1</f>
        <v>74</v>
      </c>
      <c r="B77" s="35" t="s">
        <v>280</v>
      </c>
      <c r="C77" s="35" t="s">
        <v>281</v>
      </c>
      <c r="D77" s="39">
        <v>32</v>
      </c>
      <c r="E77" s="37">
        <f t="shared" si="32"/>
        <v>18</v>
      </c>
      <c r="F77" s="41">
        <v>576</v>
      </c>
      <c r="G77" s="38">
        <v>3</v>
      </c>
      <c r="H77" s="39">
        <v>21789.9</v>
      </c>
      <c r="I77" s="35">
        <v>5</v>
      </c>
      <c r="J77" s="35"/>
      <c r="K77" s="53">
        <v>2500</v>
      </c>
      <c r="L77" s="35">
        <v>500</v>
      </c>
      <c r="M77" s="212"/>
      <c r="N77" s="212"/>
      <c r="Q77" s="213"/>
      <c r="R77" s="213">
        <f t="shared" si="58"/>
        <v>576</v>
      </c>
      <c r="S77" s="213">
        <f t="shared" si="62"/>
        <v>6912</v>
      </c>
      <c r="T77" s="213">
        <f t="shared" ref="T77:U77" si="71">S77*1.05</f>
        <v>7258</v>
      </c>
      <c r="U77" s="213">
        <f t="shared" si="71"/>
        <v>7621</v>
      </c>
      <c r="V77" s="213"/>
      <c r="W77" s="213"/>
      <c r="X77" s="213"/>
      <c r="Y77" s="213"/>
      <c r="Z77" s="213"/>
      <c r="AA77" s="205">
        <f t="shared" si="61"/>
        <v>21791</v>
      </c>
    </row>
    <row r="78" customHeight="1" spans="1:27">
      <c r="A78" s="12">
        <f>MAX(A$2:A77)+1</f>
        <v>75</v>
      </c>
      <c r="B78" s="35" t="s">
        <v>284</v>
      </c>
      <c r="C78" s="35" t="s">
        <v>285</v>
      </c>
      <c r="D78" s="39">
        <v>48</v>
      </c>
      <c r="E78" s="37">
        <f t="shared" si="32"/>
        <v>18</v>
      </c>
      <c r="F78" s="41">
        <v>864</v>
      </c>
      <c r="G78" s="38">
        <v>3</v>
      </c>
      <c r="H78" s="39">
        <v>32685.3</v>
      </c>
      <c r="I78" s="35">
        <v>5</v>
      </c>
      <c r="J78" s="35"/>
      <c r="K78" s="53">
        <v>3500</v>
      </c>
      <c r="L78" s="35">
        <v>500</v>
      </c>
      <c r="M78" s="212"/>
      <c r="N78" s="212"/>
      <c r="Q78" s="213"/>
      <c r="R78" s="213">
        <f t="shared" si="58"/>
        <v>864</v>
      </c>
      <c r="S78" s="213">
        <f t="shared" si="62"/>
        <v>10368</v>
      </c>
      <c r="T78" s="213">
        <f t="shared" ref="T78:U78" si="72">S78*1.05</f>
        <v>10886</v>
      </c>
      <c r="U78" s="213">
        <f t="shared" si="72"/>
        <v>11430</v>
      </c>
      <c r="V78" s="213"/>
      <c r="W78" s="213"/>
      <c r="X78" s="213"/>
      <c r="Y78" s="213"/>
      <c r="Z78" s="213"/>
      <c r="AA78" s="205">
        <f t="shared" si="61"/>
        <v>32684</v>
      </c>
    </row>
    <row r="79" customHeight="1" spans="1:27">
      <c r="A79" s="12">
        <f>MAX(A$2:A78)+1</f>
        <v>76</v>
      </c>
      <c r="B79" s="35" t="s">
        <v>288</v>
      </c>
      <c r="C79" s="35" t="s">
        <v>289</v>
      </c>
      <c r="D79" s="39">
        <v>32</v>
      </c>
      <c r="E79" s="37">
        <f t="shared" si="32"/>
        <v>18</v>
      </c>
      <c r="F79" s="41">
        <v>576</v>
      </c>
      <c r="G79" s="38">
        <v>3</v>
      </c>
      <c r="H79" s="39">
        <v>21789.9</v>
      </c>
      <c r="I79" s="35">
        <v>5</v>
      </c>
      <c r="J79" s="35"/>
      <c r="K79" s="53">
        <v>2500</v>
      </c>
      <c r="L79" s="35">
        <v>500</v>
      </c>
      <c r="M79" s="212"/>
      <c r="N79" s="212"/>
      <c r="Q79" s="213"/>
      <c r="R79" s="213">
        <f t="shared" si="58"/>
        <v>576</v>
      </c>
      <c r="S79" s="213">
        <f t="shared" si="62"/>
        <v>6912</v>
      </c>
      <c r="T79" s="213">
        <f t="shared" ref="T79:U79" si="73">S79*1.05</f>
        <v>7258</v>
      </c>
      <c r="U79" s="213">
        <f t="shared" si="73"/>
        <v>7621</v>
      </c>
      <c r="V79" s="213"/>
      <c r="W79" s="213"/>
      <c r="X79" s="213"/>
      <c r="Y79" s="213"/>
      <c r="Z79" s="213"/>
      <c r="AA79" s="205">
        <f t="shared" si="61"/>
        <v>21791</v>
      </c>
    </row>
    <row r="80" customHeight="1" spans="1:27">
      <c r="A80" s="12">
        <f>MAX(A$2:A79)+1</f>
        <v>77</v>
      </c>
      <c r="B80" s="35" t="s">
        <v>292</v>
      </c>
      <c r="C80" s="35" t="s">
        <v>293</v>
      </c>
      <c r="D80" s="39">
        <v>48</v>
      </c>
      <c r="E80" s="37">
        <f t="shared" si="32"/>
        <v>18</v>
      </c>
      <c r="F80" s="41">
        <v>864</v>
      </c>
      <c r="G80" s="38">
        <v>3</v>
      </c>
      <c r="H80" s="39">
        <v>32685.3</v>
      </c>
      <c r="I80" s="35">
        <v>5</v>
      </c>
      <c r="J80" s="35"/>
      <c r="K80" s="53">
        <v>3500</v>
      </c>
      <c r="L80" s="35">
        <v>500</v>
      </c>
      <c r="M80" s="212"/>
      <c r="N80" s="212"/>
      <c r="Q80" s="213"/>
      <c r="R80" s="213">
        <f t="shared" si="58"/>
        <v>864</v>
      </c>
      <c r="S80" s="213">
        <f t="shared" si="62"/>
        <v>10368</v>
      </c>
      <c r="T80" s="213">
        <f t="shared" ref="T80:U80" si="74">S80*1.05</f>
        <v>10886</v>
      </c>
      <c r="U80" s="213">
        <f t="shared" si="74"/>
        <v>11430</v>
      </c>
      <c r="V80" s="213"/>
      <c r="W80" s="213"/>
      <c r="X80" s="213"/>
      <c r="Y80" s="213"/>
      <c r="Z80" s="213"/>
      <c r="AA80" s="205">
        <f t="shared" si="61"/>
        <v>32684</v>
      </c>
    </row>
    <row r="81" customHeight="1" spans="1:27">
      <c r="A81" s="12">
        <f>MAX(A$2:A80)+1</f>
        <v>78</v>
      </c>
      <c r="B81" s="35" t="s">
        <v>296</v>
      </c>
      <c r="C81" s="35" t="s">
        <v>34</v>
      </c>
      <c r="D81" s="57">
        <v>83.08</v>
      </c>
      <c r="E81" s="37">
        <f t="shared" si="32"/>
        <v>58.5</v>
      </c>
      <c r="F81" s="55">
        <v>4860</v>
      </c>
      <c r="G81" s="56">
        <v>3</v>
      </c>
      <c r="H81" s="39">
        <v>183853.8</v>
      </c>
      <c r="I81" s="35">
        <v>5</v>
      </c>
      <c r="J81" s="35"/>
      <c r="K81" s="53">
        <v>20000</v>
      </c>
      <c r="L81" s="35">
        <v>500</v>
      </c>
      <c r="M81" s="212"/>
      <c r="N81" s="212"/>
      <c r="Q81" s="213"/>
      <c r="R81" s="213">
        <f t="shared" si="58"/>
        <v>4860</v>
      </c>
      <c r="S81" s="213">
        <f t="shared" si="62"/>
        <v>58320</v>
      </c>
      <c r="T81" s="213">
        <f t="shared" ref="T81:U81" si="75">S81*1.05</f>
        <v>61236</v>
      </c>
      <c r="U81" s="213">
        <f t="shared" si="75"/>
        <v>64298</v>
      </c>
      <c r="V81" s="213"/>
      <c r="W81" s="213"/>
      <c r="X81" s="213"/>
      <c r="Y81" s="213"/>
      <c r="Z81" s="213"/>
      <c r="AA81" s="205">
        <f t="shared" si="61"/>
        <v>183854</v>
      </c>
    </row>
    <row r="82" customHeight="1" spans="1:27">
      <c r="A82" s="12">
        <f>MAX(A$2:A81)+1</f>
        <v>79</v>
      </c>
      <c r="B82" s="35" t="s">
        <v>299</v>
      </c>
      <c r="C82" s="35" t="s">
        <v>300</v>
      </c>
      <c r="D82" s="54">
        <v>110</v>
      </c>
      <c r="E82" s="37">
        <f t="shared" si="32"/>
        <v>100.8</v>
      </c>
      <c r="F82" s="55">
        <v>11088</v>
      </c>
      <c r="G82" s="56">
        <v>3</v>
      </c>
      <c r="H82" s="39">
        <v>419459.4</v>
      </c>
      <c r="I82" s="35">
        <v>5</v>
      </c>
      <c r="J82" s="35"/>
      <c r="K82" s="53">
        <v>40000</v>
      </c>
      <c r="L82" s="35">
        <v>500</v>
      </c>
      <c r="M82" s="212"/>
      <c r="N82" s="212"/>
      <c r="Q82" s="213"/>
      <c r="R82" s="213">
        <f t="shared" si="58"/>
        <v>11088</v>
      </c>
      <c r="S82" s="213">
        <f t="shared" si="62"/>
        <v>133056</v>
      </c>
      <c r="T82" s="213">
        <f t="shared" ref="T82:U82" si="76">S82*1.05</f>
        <v>139709</v>
      </c>
      <c r="U82" s="213">
        <f t="shared" si="76"/>
        <v>146694</v>
      </c>
      <c r="V82" s="213"/>
      <c r="W82" s="213"/>
      <c r="X82" s="213"/>
      <c r="Y82" s="213"/>
      <c r="Z82" s="213"/>
      <c r="AA82" s="205">
        <f t="shared" si="61"/>
        <v>419459</v>
      </c>
    </row>
    <row r="83" customHeight="1" spans="1:27">
      <c r="A83" s="12">
        <f>MAX(A$2:A82)+1</f>
        <v>80</v>
      </c>
      <c r="B83" s="35" t="s">
        <v>258</v>
      </c>
      <c r="C83" s="35" t="s">
        <v>259</v>
      </c>
      <c r="D83" s="36">
        <v>46.41</v>
      </c>
      <c r="E83" s="37">
        <f t="shared" ref="E83:E102" si="77">F83/D83</f>
        <v>19.8</v>
      </c>
      <c r="F83" s="34">
        <v>919</v>
      </c>
      <c r="G83" s="38">
        <v>1</v>
      </c>
      <c r="H83" s="39">
        <v>11028</v>
      </c>
      <c r="I83" s="35">
        <v>5</v>
      </c>
      <c r="J83" s="35"/>
      <c r="K83" s="53">
        <v>3500</v>
      </c>
      <c r="L83" s="35">
        <v>500</v>
      </c>
      <c r="M83" s="212"/>
      <c r="N83" s="212"/>
      <c r="Q83" s="213"/>
      <c r="R83" s="213">
        <f t="shared" si="58"/>
        <v>919</v>
      </c>
      <c r="S83" s="213">
        <f t="shared" si="62"/>
        <v>11028</v>
      </c>
      <c r="T83" s="213">
        <f t="shared" ref="T83:U83" si="78">S83*1.05</f>
        <v>11579</v>
      </c>
      <c r="U83" s="213">
        <f t="shared" si="78"/>
        <v>12158</v>
      </c>
      <c r="V83" s="213"/>
      <c r="W83" s="213"/>
      <c r="X83" s="213"/>
      <c r="Y83" s="213"/>
      <c r="Z83" s="213"/>
      <c r="AA83" s="205">
        <f t="shared" si="61"/>
        <v>34765</v>
      </c>
    </row>
    <row r="84" customHeight="1" spans="1:27">
      <c r="A84" s="12">
        <f>MAX(A$2:A83)+1</f>
        <v>81</v>
      </c>
      <c r="B84" s="35" t="s">
        <v>312</v>
      </c>
      <c r="C84" s="35" t="s">
        <v>150</v>
      </c>
      <c r="D84" s="36">
        <v>83.08</v>
      </c>
      <c r="E84" s="37">
        <f t="shared" si="77"/>
        <v>58.5</v>
      </c>
      <c r="F84" s="34">
        <v>4860</v>
      </c>
      <c r="G84" s="38">
        <v>3</v>
      </c>
      <c r="H84" s="39">
        <v>183853.8</v>
      </c>
      <c r="I84" s="35">
        <v>5</v>
      </c>
      <c r="J84" s="35"/>
      <c r="K84" s="53">
        <v>20000</v>
      </c>
      <c r="L84" s="35">
        <v>500</v>
      </c>
      <c r="M84" s="212"/>
      <c r="N84" s="212"/>
      <c r="Q84" s="213"/>
      <c r="R84" s="213">
        <f t="shared" si="58"/>
        <v>4860</v>
      </c>
      <c r="S84" s="213">
        <f t="shared" si="62"/>
        <v>58320</v>
      </c>
      <c r="T84" s="213">
        <f t="shared" ref="T84:U84" si="79">S84*1.05</f>
        <v>61236</v>
      </c>
      <c r="U84" s="213">
        <f t="shared" si="79"/>
        <v>64298</v>
      </c>
      <c r="V84" s="213"/>
      <c r="W84" s="213"/>
      <c r="X84" s="213"/>
      <c r="Y84" s="213"/>
      <c r="Z84" s="213"/>
      <c r="AA84" s="205">
        <f t="shared" si="61"/>
        <v>183854</v>
      </c>
    </row>
    <row r="85" customHeight="1" spans="1:27">
      <c r="A85" s="12">
        <f>MAX(A$2:A84)+1</f>
        <v>82</v>
      </c>
      <c r="B85" s="35" t="s">
        <v>317</v>
      </c>
      <c r="C85" s="35" t="s">
        <v>318</v>
      </c>
      <c r="D85" s="39">
        <v>46</v>
      </c>
      <c r="E85" s="37">
        <f t="shared" si="77"/>
        <v>10.8</v>
      </c>
      <c r="F85" s="34">
        <v>497</v>
      </c>
      <c r="G85" s="38">
        <v>3</v>
      </c>
      <c r="H85" s="39">
        <v>18801</v>
      </c>
      <c r="I85" s="35">
        <v>5</v>
      </c>
      <c r="J85" s="35"/>
      <c r="K85" s="53">
        <v>2000</v>
      </c>
      <c r="L85" s="35">
        <v>500</v>
      </c>
      <c r="M85" s="212"/>
      <c r="N85" s="212"/>
      <c r="Q85" s="213"/>
      <c r="R85" s="213">
        <f t="shared" si="58"/>
        <v>497</v>
      </c>
      <c r="S85" s="213">
        <f t="shared" si="62"/>
        <v>5964</v>
      </c>
      <c r="T85" s="213">
        <f t="shared" ref="T85:U85" si="80">S85*1.05</f>
        <v>6262</v>
      </c>
      <c r="U85" s="213">
        <f t="shared" si="80"/>
        <v>6575</v>
      </c>
      <c r="V85" s="213"/>
      <c r="W85" s="213"/>
      <c r="X85" s="213"/>
      <c r="Y85" s="213"/>
      <c r="Z85" s="213"/>
      <c r="AA85" s="205">
        <f t="shared" si="61"/>
        <v>18801</v>
      </c>
    </row>
    <row r="86" customHeight="1" spans="1:27">
      <c r="A86" s="12">
        <f>MAX(A$2:A85)+1</f>
        <v>83</v>
      </c>
      <c r="B86" s="35" t="s">
        <v>320</v>
      </c>
      <c r="C86" s="35" t="s">
        <v>321</v>
      </c>
      <c r="D86" s="39">
        <v>20</v>
      </c>
      <c r="E86" s="37">
        <f t="shared" si="77"/>
        <v>17.1</v>
      </c>
      <c r="F86" s="34">
        <v>342</v>
      </c>
      <c r="G86" s="38">
        <v>3</v>
      </c>
      <c r="H86" s="39">
        <v>12937.5</v>
      </c>
      <c r="I86" s="35">
        <v>5</v>
      </c>
      <c r="J86" s="35"/>
      <c r="K86" s="53">
        <v>1500</v>
      </c>
      <c r="L86" s="35">
        <v>500</v>
      </c>
      <c r="M86" s="212"/>
      <c r="N86" s="212"/>
      <c r="Q86" s="213"/>
      <c r="R86" s="213">
        <f t="shared" si="58"/>
        <v>342</v>
      </c>
      <c r="S86" s="213">
        <f t="shared" si="62"/>
        <v>4104</v>
      </c>
      <c r="T86" s="213">
        <f t="shared" ref="T86:U86" si="81">S86*1.05</f>
        <v>4309</v>
      </c>
      <c r="U86" s="213">
        <f t="shared" si="81"/>
        <v>4524</v>
      </c>
      <c r="V86" s="213"/>
      <c r="W86" s="213"/>
      <c r="X86" s="213"/>
      <c r="Y86" s="213"/>
      <c r="Z86" s="213"/>
      <c r="AA86" s="205">
        <f t="shared" si="61"/>
        <v>12937</v>
      </c>
    </row>
    <row r="87" customHeight="1" spans="1:27">
      <c r="A87" s="12">
        <f>MAX(A$2:A86)+1</f>
        <v>84</v>
      </c>
      <c r="B87" s="35" t="s">
        <v>168</v>
      </c>
      <c r="C87" s="35" t="s">
        <v>169</v>
      </c>
      <c r="D87" s="57">
        <v>77.83</v>
      </c>
      <c r="E87" s="37">
        <f t="shared" si="77"/>
        <v>14.4</v>
      </c>
      <c r="F87" s="34">
        <v>1121</v>
      </c>
      <c r="G87" s="56">
        <v>1</v>
      </c>
      <c r="H87" s="39">
        <v>13452</v>
      </c>
      <c r="I87" s="35">
        <v>5</v>
      </c>
      <c r="J87" s="35"/>
      <c r="K87" s="53">
        <v>4500</v>
      </c>
      <c r="L87" s="35">
        <v>500</v>
      </c>
      <c r="M87" s="212"/>
      <c r="N87" s="212"/>
      <c r="Q87" s="213"/>
      <c r="R87" s="213">
        <f t="shared" si="58"/>
        <v>1121</v>
      </c>
      <c r="S87" s="213">
        <f t="shared" si="62"/>
        <v>13452</v>
      </c>
      <c r="T87" s="213">
        <f t="shared" ref="T87:U87" si="82">S87*1.05</f>
        <v>14125</v>
      </c>
      <c r="U87" s="213">
        <f t="shared" si="82"/>
        <v>14831</v>
      </c>
      <c r="V87" s="213"/>
      <c r="W87" s="213"/>
      <c r="X87" s="213"/>
      <c r="Y87" s="213"/>
      <c r="Z87" s="213"/>
      <c r="AA87" s="205">
        <f t="shared" si="61"/>
        <v>42408</v>
      </c>
    </row>
    <row r="88" customHeight="1" spans="1:27">
      <c r="A88" s="12">
        <f>MAX(A$2:A87)+1</f>
        <v>85</v>
      </c>
      <c r="B88" s="35" t="s">
        <v>323</v>
      </c>
      <c r="C88" s="35" t="s">
        <v>324</v>
      </c>
      <c r="D88" s="57">
        <v>60.46</v>
      </c>
      <c r="E88" s="37">
        <v>31.5</v>
      </c>
      <c r="F88" s="34">
        <v>1904</v>
      </c>
      <c r="G88" s="56">
        <v>1</v>
      </c>
      <c r="H88" s="39">
        <v>22853.7</v>
      </c>
      <c r="I88" s="35">
        <v>5</v>
      </c>
      <c r="J88" s="35"/>
      <c r="K88" s="53">
        <v>7500</v>
      </c>
      <c r="L88" s="35">
        <v>500</v>
      </c>
      <c r="M88" s="212"/>
      <c r="N88" s="212"/>
      <c r="Q88" s="213"/>
      <c r="R88" s="213">
        <f t="shared" si="58"/>
        <v>1904</v>
      </c>
      <c r="S88" s="213">
        <f t="shared" si="62"/>
        <v>22848</v>
      </c>
      <c r="T88" s="213">
        <f t="shared" ref="T88:U88" si="83">S88*1.05</f>
        <v>23990</v>
      </c>
      <c r="U88" s="213">
        <f t="shared" si="83"/>
        <v>25190</v>
      </c>
      <c r="V88" s="213"/>
      <c r="W88" s="213"/>
      <c r="X88" s="213"/>
      <c r="Y88" s="213"/>
      <c r="Z88" s="213"/>
      <c r="AA88" s="205">
        <f t="shared" si="61"/>
        <v>72028</v>
      </c>
    </row>
    <row r="89" customHeight="1" spans="1:27">
      <c r="A89" s="12">
        <f>MAX(A$2:A88)+1</f>
        <v>86</v>
      </c>
      <c r="B89" s="35" t="s">
        <v>163</v>
      </c>
      <c r="C89" s="35" t="s">
        <v>164</v>
      </c>
      <c r="D89" s="36">
        <v>243.86</v>
      </c>
      <c r="E89" s="37">
        <f t="shared" si="77"/>
        <v>45</v>
      </c>
      <c r="F89" s="34">
        <v>10974</v>
      </c>
      <c r="G89" s="38">
        <v>3</v>
      </c>
      <c r="H89" s="39">
        <v>415146</v>
      </c>
      <c r="I89" s="35">
        <v>5</v>
      </c>
      <c r="J89" s="35"/>
      <c r="K89" s="53">
        <v>40000</v>
      </c>
      <c r="L89" s="35">
        <v>500</v>
      </c>
      <c r="M89" s="212"/>
      <c r="N89" s="212"/>
      <c r="Q89" s="213"/>
      <c r="R89" s="213">
        <f t="shared" si="58"/>
        <v>10974</v>
      </c>
      <c r="S89" s="213">
        <f t="shared" si="62"/>
        <v>131688</v>
      </c>
      <c r="T89" s="213">
        <f t="shared" ref="T89:U89" si="84">S89*1.05</f>
        <v>138272</v>
      </c>
      <c r="U89" s="213">
        <f t="shared" si="84"/>
        <v>145186</v>
      </c>
      <c r="V89" s="213"/>
      <c r="W89" s="213"/>
      <c r="X89" s="213"/>
      <c r="Y89" s="213"/>
      <c r="Z89" s="213"/>
      <c r="AA89" s="205">
        <f t="shared" si="61"/>
        <v>415146</v>
      </c>
    </row>
    <row r="90" customHeight="1" spans="1:27">
      <c r="A90" s="12">
        <f>MAX(A$2:A89)+1</f>
        <v>87</v>
      </c>
      <c r="B90" s="35" t="s">
        <v>174</v>
      </c>
      <c r="C90" s="35" t="s">
        <v>175</v>
      </c>
      <c r="D90" s="36">
        <v>41.08</v>
      </c>
      <c r="E90" s="37">
        <v>42.3</v>
      </c>
      <c r="F90" s="34">
        <v>1738</v>
      </c>
      <c r="G90" s="38">
        <v>3</v>
      </c>
      <c r="H90" s="39">
        <v>65749</v>
      </c>
      <c r="I90" s="35">
        <v>5</v>
      </c>
      <c r="J90" s="35"/>
      <c r="K90" s="53">
        <v>7000</v>
      </c>
      <c r="L90" s="35">
        <v>500</v>
      </c>
      <c r="M90" s="212"/>
      <c r="N90" s="212"/>
      <c r="Q90" s="213"/>
      <c r="R90" s="213">
        <f t="shared" si="58"/>
        <v>1738</v>
      </c>
      <c r="S90" s="213">
        <f t="shared" si="62"/>
        <v>20856</v>
      </c>
      <c r="T90" s="213">
        <f t="shared" ref="T90:U90" si="85">S90*1.05</f>
        <v>21899</v>
      </c>
      <c r="U90" s="213">
        <f t="shared" si="85"/>
        <v>22994</v>
      </c>
      <c r="V90" s="213"/>
      <c r="W90" s="213"/>
      <c r="X90" s="213"/>
      <c r="Y90" s="213"/>
      <c r="Z90" s="213"/>
      <c r="AA90" s="205">
        <f t="shared" si="61"/>
        <v>65749</v>
      </c>
    </row>
    <row r="91" customHeight="1" spans="1:27">
      <c r="A91" s="12">
        <f>MAX(A$2:A90)+1</f>
        <v>88</v>
      </c>
      <c r="B91" s="35" t="s">
        <v>179</v>
      </c>
      <c r="C91" s="35" t="s">
        <v>180</v>
      </c>
      <c r="D91" s="36">
        <v>41.08</v>
      </c>
      <c r="E91" s="37">
        <v>42.3</v>
      </c>
      <c r="F91" s="34">
        <v>1738</v>
      </c>
      <c r="G91" s="38">
        <v>3</v>
      </c>
      <c r="H91" s="39">
        <v>65749</v>
      </c>
      <c r="I91" s="35">
        <v>5</v>
      </c>
      <c r="J91" s="35"/>
      <c r="K91" s="53">
        <v>7000</v>
      </c>
      <c r="L91" s="35">
        <v>500</v>
      </c>
      <c r="M91" s="212"/>
      <c r="N91" s="212"/>
      <c r="Q91" s="213"/>
      <c r="R91" s="213">
        <f t="shared" si="58"/>
        <v>1738</v>
      </c>
      <c r="S91" s="213">
        <f t="shared" si="62"/>
        <v>20856</v>
      </c>
      <c r="T91" s="213">
        <f t="shared" ref="T91:U91" si="86">S91*1.05</f>
        <v>21899</v>
      </c>
      <c r="U91" s="213">
        <f t="shared" si="86"/>
        <v>22994</v>
      </c>
      <c r="V91" s="213"/>
      <c r="W91" s="213"/>
      <c r="X91" s="213"/>
      <c r="Y91" s="213"/>
      <c r="Z91" s="213"/>
      <c r="AA91" s="205">
        <f t="shared" si="61"/>
        <v>65749</v>
      </c>
    </row>
    <row r="92" customHeight="1" spans="1:27">
      <c r="A92" s="12">
        <f>MAX(A$2:A91)+1</f>
        <v>89</v>
      </c>
      <c r="B92" s="35" t="s">
        <v>183</v>
      </c>
      <c r="C92" s="35" t="s">
        <v>184</v>
      </c>
      <c r="D92" s="36">
        <v>17.92</v>
      </c>
      <c r="E92" s="37">
        <f t="shared" si="77"/>
        <v>42.3</v>
      </c>
      <c r="F92" s="34">
        <v>758</v>
      </c>
      <c r="G92" s="38">
        <v>3</v>
      </c>
      <c r="H92" s="39">
        <v>28675.8</v>
      </c>
      <c r="I92" s="35">
        <v>5</v>
      </c>
      <c r="J92" s="35"/>
      <c r="K92" s="53">
        <v>3000</v>
      </c>
      <c r="L92" s="35">
        <v>500</v>
      </c>
      <c r="M92" s="212"/>
      <c r="N92" s="212"/>
      <c r="Q92" s="213"/>
      <c r="R92" s="213">
        <f t="shared" si="58"/>
        <v>758</v>
      </c>
      <c r="S92" s="213">
        <f t="shared" si="62"/>
        <v>9096</v>
      </c>
      <c r="T92" s="213">
        <f t="shared" ref="T92:U92" si="87">S92*1.05</f>
        <v>9551</v>
      </c>
      <c r="U92" s="213">
        <f t="shared" si="87"/>
        <v>10029</v>
      </c>
      <c r="V92" s="213"/>
      <c r="W92" s="213"/>
      <c r="X92" s="213"/>
      <c r="Y92" s="213"/>
      <c r="Z92" s="213"/>
      <c r="AA92" s="205">
        <f t="shared" si="61"/>
        <v>28676</v>
      </c>
    </row>
    <row r="93" customHeight="1" spans="1:27">
      <c r="A93" s="12">
        <f>MAX(A$2:A92)+1</f>
        <v>90</v>
      </c>
      <c r="B93" s="35" t="s">
        <v>187</v>
      </c>
      <c r="C93" s="35" t="s">
        <v>188</v>
      </c>
      <c r="D93" s="36">
        <v>48.55</v>
      </c>
      <c r="E93" s="37">
        <v>42.3</v>
      </c>
      <c r="F93" s="34">
        <v>2054</v>
      </c>
      <c r="G93" s="38">
        <v>3</v>
      </c>
      <c r="H93" s="39">
        <v>77702</v>
      </c>
      <c r="I93" s="35">
        <v>5</v>
      </c>
      <c r="J93" s="35"/>
      <c r="K93" s="53">
        <v>8000</v>
      </c>
      <c r="L93" s="35">
        <v>500</v>
      </c>
      <c r="M93" s="212"/>
      <c r="N93" s="212"/>
      <c r="Q93" s="213"/>
      <c r="R93" s="213">
        <f t="shared" si="58"/>
        <v>2054</v>
      </c>
      <c r="S93" s="213">
        <f t="shared" si="62"/>
        <v>24648</v>
      </c>
      <c r="T93" s="213">
        <f t="shared" ref="T93:U93" si="88">S93*1.05</f>
        <v>25880</v>
      </c>
      <c r="U93" s="213">
        <f t="shared" si="88"/>
        <v>27174</v>
      </c>
      <c r="V93" s="213"/>
      <c r="W93" s="213"/>
      <c r="X93" s="213"/>
      <c r="Y93" s="213"/>
      <c r="Z93" s="213"/>
      <c r="AA93" s="205">
        <f t="shared" si="61"/>
        <v>77702</v>
      </c>
    </row>
    <row r="94" customHeight="1" spans="1:27">
      <c r="A94" s="12">
        <f>MAX(A$2:A93)+1</f>
        <v>91</v>
      </c>
      <c r="B94" s="35" t="s">
        <v>191</v>
      </c>
      <c r="C94" s="35" t="s">
        <v>192</v>
      </c>
      <c r="D94" s="36">
        <v>52.29</v>
      </c>
      <c r="E94" s="37">
        <f t="shared" si="77"/>
        <v>42.3</v>
      </c>
      <c r="F94" s="34">
        <v>2212</v>
      </c>
      <c r="G94" s="38">
        <v>3</v>
      </c>
      <c r="H94" s="39">
        <v>83680</v>
      </c>
      <c r="I94" s="35">
        <v>5</v>
      </c>
      <c r="J94" s="35"/>
      <c r="K94" s="53">
        <v>9000</v>
      </c>
      <c r="L94" s="35">
        <v>500</v>
      </c>
      <c r="M94" s="212"/>
      <c r="N94" s="212"/>
      <c r="Q94" s="213"/>
      <c r="R94" s="213">
        <f t="shared" si="58"/>
        <v>2212</v>
      </c>
      <c r="S94" s="213">
        <f t="shared" si="62"/>
        <v>26544</v>
      </c>
      <c r="T94" s="213">
        <f t="shared" ref="T94:U94" si="89">S94*1.05</f>
        <v>27871</v>
      </c>
      <c r="U94" s="213">
        <f t="shared" si="89"/>
        <v>29265</v>
      </c>
      <c r="V94" s="213"/>
      <c r="W94" s="213"/>
      <c r="X94" s="213"/>
      <c r="Y94" s="213"/>
      <c r="Z94" s="213"/>
      <c r="AA94" s="205">
        <f t="shared" si="61"/>
        <v>83680</v>
      </c>
    </row>
    <row r="95" customHeight="1" spans="1:27">
      <c r="A95" s="12">
        <f>MAX(A$2:A94)+1</f>
        <v>92</v>
      </c>
      <c r="B95" s="35" t="s">
        <v>266</v>
      </c>
      <c r="C95" s="35" t="s">
        <v>267</v>
      </c>
      <c r="D95" s="36">
        <v>31.65</v>
      </c>
      <c r="E95" s="37">
        <v>42.3</v>
      </c>
      <c r="F95" s="34">
        <v>1339</v>
      </c>
      <c r="G95" s="38">
        <v>3</v>
      </c>
      <c r="H95" s="39">
        <v>50654</v>
      </c>
      <c r="I95" s="35">
        <v>5</v>
      </c>
      <c r="J95" s="35"/>
      <c r="K95" s="53">
        <v>10000</v>
      </c>
      <c r="L95" s="35">
        <v>500</v>
      </c>
      <c r="M95" s="212"/>
      <c r="N95" s="212"/>
      <c r="Q95" s="213"/>
      <c r="R95" s="213">
        <f t="shared" si="58"/>
        <v>1339</v>
      </c>
      <c r="S95" s="213">
        <f t="shared" si="62"/>
        <v>16068</v>
      </c>
      <c r="T95" s="213">
        <f t="shared" ref="T95:U95" si="90">S95*1.05</f>
        <v>16871</v>
      </c>
      <c r="U95" s="213">
        <f t="shared" si="90"/>
        <v>17715</v>
      </c>
      <c r="V95" s="213"/>
      <c r="W95" s="213"/>
      <c r="X95" s="213"/>
      <c r="Y95" s="213"/>
      <c r="Z95" s="213"/>
      <c r="AA95" s="205">
        <f t="shared" si="61"/>
        <v>50654</v>
      </c>
    </row>
    <row r="96" customHeight="1" spans="1:27">
      <c r="A96" s="12">
        <f>MAX(A$2:A95)+1</f>
        <v>93</v>
      </c>
      <c r="B96" s="35" t="s">
        <v>270</v>
      </c>
      <c r="C96" s="35" t="s">
        <v>271</v>
      </c>
      <c r="D96" s="36">
        <v>45.45</v>
      </c>
      <c r="E96" s="37">
        <v>42.3</v>
      </c>
      <c r="F96" s="34">
        <v>1922</v>
      </c>
      <c r="G96" s="38">
        <v>3</v>
      </c>
      <c r="H96" s="39">
        <v>72729.9</v>
      </c>
      <c r="I96" s="35">
        <v>5</v>
      </c>
      <c r="J96" s="35"/>
      <c r="K96" s="53">
        <v>10000</v>
      </c>
      <c r="L96" s="35">
        <v>500</v>
      </c>
      <c r="M96" s="212"/>
      <c r="N96" s="212"/>
      <c r="Q96" s="213"/>
      <c r="R96" s="213">
        <f t="shared" si="58"/>
        <v>1923</v>
      </c>
      <c r="S96" s="213">
        <f t="shared" si="62"/>
        <v>23076</v>
      </c>
      <c r="T96" s="213">
        <f t="shared" ref="T96:U96" si="91">S96*1.05</f>
        <v>24230</v>
      </c>
      <c r="U96" s="213">
        <f t="shared" si="91"/>
        <v>25442</v>
      </c>
      <c r="V96" s="213"/>
      <c r="W96" s="213"/>
      <c r="X96" s="213"/>
      <c r="Y96" s="213"/>
      <c r="Z96" s="213"/>
      <c r="AA96" s="205">
        <f t="shared" si="61"/>
        <v>72748</v>
      </c>
    </row>
    <row r="97" customHeight="1" spans="1:27">
      <c r="A97" s="12">
        <f>MAX(A$2:A96)+1</f>
        <v>94</v>
      </c>
      <c r="B97" s="35" t="s">
        <v>274</v>
      </c>
      <c r="C97" s="35" t="s">
        <v>275</v>
      </c>
      <c r="D97" s="36">
        <v>45.45</v>
      </c>
      <c r="E97" s="37">
        <v>42.3</v>
      </c>
      <c r="F97" s="34">
        <v>1922</v>
      </c>
      <c r="G97" s="38">
        <v>3</v>
      </c>
      <c r="H97" s="39">
        <v>72729.9</v>
      </c>
      <c r="I97" s="35">
        <v>5</v>
      </c>
      <c r="J97" s="35"/>
      <c r="K97" s="53">
        <v>10000</v>
      </c>
      <c r="L97" s="35">
        <v>500</v>
      </c>
      <c r="M97" s="212"/>
      <c r="N97" s="212"/>
      <c r="Q97" s="213"/>
      <c r="R97" s="213">
        <f t="shared" si="58"/>
        <v>1923</v>
      </c>
      <c r="S97" s="213">
        <f t="shared" si="62"/>
        <v>23076</v>
      </c>
      <c r="T97" s="213">
        <f t="shared" ref="T97:U97" si="92">S97*1.05</f>
        <v>24230</v>
      </c>
      <c r="U97" s="213">
        <f t="shared" si="92"/>
        <v>25442</v>
      </c>
      <c r="V97" s="213"/>
      <c r="W97" s="213"/>
      <c r="X97" s="213"/>
      <c r="Y97" s="213"/>
      <c r="Z97" s="213"/>
      <c r="AA97" s="205">
        <f t="shared" si="61"/>
        <v>72748</v>
      </c>
    </row>
    <row r="98" customHeight="1" spans="1:27">
      <c r="A98" s="12">
        <f>MAX(A$2:A97)+1</f>
        <v>95</v>
      </c>
      <c r="B98" s="35" t="s">
        <v>282</v>
      </c>
      <c r="C98" s="35" t="s">
        <v>283</v>
      </c>
      <c r="D98" s="36">
        <v>34.68</v>
      </c>
      <c r="E98" s="37">
        <f t="shared" si="77"/>
        <v>42.3</v>
      </c>
      <c r="F98" s="34">
        <v>1467</v>
      </c>
      <c r="G98" s="38">
        <v>3</v>
      </c>
      <c r="H98" s="39">
        <v>55494.9</v>
      </c>
      <c r="I98" s="35">
        <v>5</v>
      </c>
      <c r="J98" s="35"/>
      <c r="K98" s="53">
        <v>10000</v>
      </c>
      <c r="L98" s="35">
        <v>500</v>
      </c>
      <c r="M98" s="212"/>
      <c r="N98" s="212"/>
      <c r="Q98" s="213"/>
      <c r="R98" s="213">
        <f t="shared" si="58"/>
        <v>1467</v>
      </c>
      <c r="S98" s="213">
        <f t="shared" si="62"/>
        <v>17604</v>
      </c>
      <c r="T98" s="213">
        <f t="shared" ref="T98:U98" si="93">S98*1.05</f>
        <v>18484</v>
      </c>
      <c r="U98" s="213">
        <f t="shared" si="93"/>
        <v>19408</v>
      </c>
      <c r="V98" s="213"/>
      <c r="W98" s="213"/>
      <c r="X98" s="213"/>
      <c r="Y98" s="213"/>
      <c r="Z98" s="213"/>
      <c r="AA98" s="205">
        <f t="shared" si="61"/>
        <v>55496</v>
      </c>
    </row>
    <row r="99" customHeight="1" spans="1:27">
      <c r="A99" s="12">
        <f>MAX(A$2:A98)+1</f>
        <v>96</v>
      </c>
      <c r="B99" s="35" t="s">
        <v>286</v>
      </c>
      <c r="C99" s="35" t="s">
        <v>287</v>
      </c>
      <c r="D99" s="36">
        <v>32.64</v>
      </c>
      <c r="E99" s="37">
        <v>42.3</v>
      </c>
      <c r="F99" s="34">
        <v>1381</v>
      </c>
      <c r="G99" s="38">
        <v>3</v>
      </c>
      <c r="H99" s="39">
        <v>52244</v>
      </c>
      <c r="I99" s="35">
        <v>5</v>
      </c>
      <c r="J99" s="35"/>
      <c r="K99" s="53">
        <v>10000</v>
      </c>
      <c r="L99" s="35">
        <v>500</v>
      </c>
      <c r="M99" s="212"/>
      <c r="N99" s="212"/>
      <c r="Q99" s="213"/>
      <c r="R99" s="213">
        <f t="shared" si="58"/>
        <v>1381</v>
      </c>
      <c r="S99" s="213">
        <f t="shared" si="62"/>
        <v>16572</v>
      </c>
      <c r="T99" s="213">
        <f t="shared" ref="T99:U99" si="94">S99*1.05</f>
        <v>17401</v>
      </c>
      <c r="U99" s="213">
        <f t="shared" si="94"/>
        <v>18271</v>
      </c>
      <c r="V99" s="213"/>
      <c r="W99" s="213"/>
      <c r="X99" s="213"/>
      <c r="Y99" s="213"/>
      <c r="Z99" s="213"/>
      <c r="AA99" s="205">
        <f t="shared" si="61"/>
        <v>52244</v>
      </c>
    </row>
    <row r="100" customHeight="1" spans="1:27">
      <c r="A100" s="12">
        <f>MAX(A$2:A99)+1</f>
        <v>97</v>
      </c>
      <c r="B100" s="35" t="s">
        <v>290</v>
      </c>
      <c r="C100" s="35" t="s">
        <v>291</v>
      </c>
      <c r="D100" s="36">
        <v>31.08</v>
      </c>
      <c r="E100" s="37">
        <v>42.3</v>
      </c>
      <c r="F100" s="34">
        <v>1315</v>
      </c>
      <c r="G100" s="38">
        <v>3</v>
      </c>
      <c r="H100" s="39">
        <v>49746</v>
      </c>
      <c r="I100" s="35">
        <v>5</v>
      </c>
      <c r="J100" s="35"/>
      <c r="K100" s="53">
        <v>10000</v>
      </c>
      <c r="L100" s="35">
        <v>500</v>
      </c>
      <c r="M100" s="212"/>
      <c r="N100" s="212"/>
      <c r="Q100" s="213"/>
      <c r="R100" s="213">
        <f t="shared" si="58"/>
        <v>1315</v>
      </c>
      <c r="S100" s="213">
        <f t="shared" si="62"/>
        <v>15780</v>
      </c>
      <c r="T100" s="213">
        <f t="shared" ref="T100:U100" si="95">S100*1.05</f>
        <v>16569</v>
      </c>
      <c r="U100" s="213">
        <f t="shared" si="95"/>
        <v>17397</v>
      </c>
      <c r="V100" s="213"/>
      <c r="W100" s="213"/>
      <c r="X100" s="213"/>
      <c r="Y100" s="213"/>
      <c r="Z100" s="213"/>
      <c r="AA100" s="205">
        <f t="shared" si="61"/>
        <v>49746</v>
      </c>
    </row>
    <row r="101" customHeight="1" spans="1:27">
      <c r="A101" s="12">
        <f>MAX(A$2:A100)+1</f>
        <v>98</v>
      </c>
      <c r="B101" s="35" t="s">
        <v>294</v>
      </c>
      <c r="C101" s="35" t="s">
        <v>295</v>
      </c>
      <c r="D101" s="40">
        <v>45.6</v>
      </c>
      <c r="E101" s="37">
        <f t="shared" si="77"/>
        <v>42.3</v>
      </c>
      <c r="F101" s="34">
        <v>1929</v>
      </c>
      <c r="G101" s="38">
        <v>3</v>
      </c>
      <c r="H101" s="39">
        <v>72973</v>
      </c>
      <c r="I101" s="35">
        <v>5</v>
      </c>
      <c r="J101" s="35"/>
      <c r="K101" s="53">
        <v>10000</v>
      </c>
      <c r="L101" s="35">
        <v>500</v>
      </c>
      <c r="M101" s="212"/>
      <c r="N101" s="212"/>
      <c r="Q101" s="213"/>
      <c r="R101" s="213">
        <f t="shared" si="58"/>
        <v>1929</v>
      </c>
      <c r="S101" s="213">
        <f t="shared" si="62"/>
        <v>23148</v>
      </c>
      <c r="T101" s="213">
        <f t="shared" ref="T101:U101" si="96">S101*1.05</f>
        <v>24305</v>
      </c>
      <c r="U101" s="213">
        <f t="shared" si="96"/>
        <v>25520</v>
      </c>
      <c r="V101" s="213"/>
      <c r="W101" s="213"/>
      <c r="X101" s="213"/>
      <c r="Y101" s="213"/>
      <c r="Z101" s="213"/>
      <c r="AA101" s="205">
        <f t="shared" si="61"/>
        <v>72973</v>
      </c>
    </row>
    <row r="102" customHeight="1" spans="1:27">
      <c r="A102" s="12">
        <f>MAX(A$2:A101)+1</f>
        <v>99</v>
      </c>
      <c r="B102" s="35" t="s">
        <v>343</v>
      </c>
      <c r="C102" s="35" t="s">
        <v>344</v>
      </c>
      <c r="D102" s="36">
        <v>249.55</v>
      </c>
      <c r="E102" s="37">
        <f t="shared" si="77"/>
        <v>9</v>
      </c>
      <c r="F102" s="34">
        <v>2246</v>
      </c>
      <c r="G102" s="38">
        <v>1</v>
      </c>
      <c r="H102" s="39">
        <v>26951.4</v>
      </c>
      <c r="I102" s="35">
        <v>5</v>
      </c>
      <c r="J102" s="35"/>
      <c r="K102" s="53">
        <v>10000</v>
      </c>
      <c r="L102" s="35">
        <v>500</v>
      </c>
      <c r="M102" s="212"/>
      <c r="N102" s="212"/>
      <c r="Q102" s="213"/>
      <c r="R102" s="213">
        <f t="shared" si="58"/>
        <v>2246</v>
      </c>
      <c r="S102" s="213">
        <f t="shared" si="62"/>
        <v>26952</v>
      </c>
      <c r="T102" s="213">
        <f t="shared" ref="T102:U102" si="97">S102*1.05</f>
        <v>28300</v>
      </c>
      <c r="U102" s="213">
        <f t="shared" si="97"/>
        <v>29715</v>
      </c>
      <c r="V102" s="213"/>
      <c r="W102" s="213"/>
      <c r="X102" s="213"/>
      <c r="Y102" s="213"/>
      <c r="Z102" s="213"/>
      <c r="AA102" s="205">
        <f t="shared" si="61"/>
        <v>84967</v>
      </c>
    </row>
    <row r="103" customHeight="1" spans="1:27">
      <c r="A103" s="12">
        <f>MAX(A$2:A102)+1</f>
        <v>100</v>
      </c>
      <c r="B103" s="35" t="s">
        <v>346</v>
      </c>
      <c r="C103" s="35" t="s">
        <v>347</v>
      </c>
      <c r="D103" s="39">
        <v>14</v>
      </c>
      <c r="E103" s="37">
        <v>100.8</v>
      </c>
      <c r="F103" s="34">
        <f>D103*E103</f>
        <v>1411</v>
      </c>
      <c r="G103" s="38">
        <v>3</v>
      </c>
      <c r="H103" s="39">
        <v>53385.3</v>
      </c>
      <c r="I103" s="35">
        <v>5</v>
      </c>
      <c r="J103" s="35"/>
      <c r="K103" s="53">
        <v>6000</v>
      </c>
      <c r="L103" s="35">
        <v>500</v>
      </c>
      <c r="M103" s="212"/>
      <c r="N103" s="212"/>
      <c r="Q103" s="213"/>
      <c r="R103" s="213">
        <f t="shared" si="58"/>
        <v>1411</v>
      </c>
      <c r="S103" s="213">
        <f t="shared" si="62"/>
        <v>16932</v>
      </c>
      <c r="T103" s="213">
        <f t="shared" ref="T103:U103" si="98">S103*1.05</f>
        <v>17779</v>
      </c>
      <c r="U103" s="213">
        <f t="shared" si="98"/>
        <v>18668</v>
      </c>
      <c r="V103" s="213"/>
      <c r="W103" s="213"/>
      <c r="X103" s="213"/>
      <c r="Y103" s="213"/>
      <c r="Z103" s="213"/>
      <c r="AA103" s="205">
        <f t="shared" si="61"/>
        <v>53379</v>
      </c>
    </row>
    <row r="104" customHeight="1" spans="1:27">
      <c r="A104" s="12">
        <f>MAX(A$2:A103)+1</f>
        <v>101</v>
      </c>
      <c r="B104" s="35" t="s">
        <v>325</v>
      </c>
      <c r="C104" s="35" t="s">
        <v>326</v>
      </c>
      <c r="D104" s="58">
        <v>374.76</v>
      </c>
      <c r="E104" s="35">
        <v>54</v>
      </c>
      <c r="F104" s="59">
        <f>D104*E104</f>
        <v>20237</v>
      </c>
      <c r="G104" s="35">
        <v>1</v>
      </c>
      <c r="H104" s="58">
        <f>F104*12</f>
        <v>242844</v>
      </c>
      <c r="I104" s="35">
        <v>5</v>
      </c>
      <c r="J104" s="35" t="s">
        <v>142</v>
      </c>
      <c r="K104" s="58">
        <v>60000</v>
      </c>
      <c r="L104" s="35">
        <v>2000</v>
      </c>
      <c r="M104" s="35">
        <v>1000</v>
      </c>
      <c r="N104" s="35"/>
      <c r="Q104" s="213"/>
      <c r="R104" s="213">
        <f t="shared" si="58"/>
        <v>20237</v>
      </c>
      <c r="S104" s="213">
        <f t="shared" si="62"/>
        <v>242844</v>
      </c>
      <c r="T104" s="213">
        <f t="shared" ref="T104:U104" si="99">S104*1.05</f>
        <v>254986</v>
      </c>
      <c r="U104" s="213">
        <f t="shared" si="99"/>
        <v>267735</v>
      </c>
      <c r="V104" s="213"/>
      <c r="W104" s="213"/>
      <c r="X104" s="213"/>
      <c r="Y104" s="213"/>
      <c r="Z104" s="213"/>
      <c r="AA104" s="205">
        <f t="shared" si="61"/>
        <v>765565</v>
      </c>
    </row>
    <row r="105" customHeight="1" spans="1:27">
      <c r="A105" s="12">
        <f>MAX(A$2:A104)+1</f>
        <v>102</v>
      </c>
      <c r="B105" s="35" t="s">
        <v>350</v>
      </c>
      <c r="C105" s="35" t="s">
        <v>190</v>
      </c>
      <c r="D105" s="58">
        <v>11.21</v>
      </c>
      <c r="E105" s="196">
        <f>F105/D105</f>
        <v>152</v>
      </c>
      <c r="F105" s="59">
        <v>1700</v>
      </c>
      <c r="G105" s="35">
        <v>3</v>
      </c>
      <c r="H105" s="58">
        <v>64462</v>
      </c>
      <c r="I105" s="35">
        <v>5</v>
      </c>
      <c r="J105" s="35"/>
      <c r="K105" s="58">
        <v>8000</v>
      </c>
      <c r="L105" s="35">
        <v>500</v>
      </c>
      <c r="M105" s="35"/>
      <c r="N105" s="35"/>
      <c r="Q105" s="213"/>
      <c r="R105" s="213">
        <f t="shared" si="58"/>
        <v>1704</v>
      </c>
      <c r="S105" s="213">
        <f t="shared" ref="S105" si="100">R105*12</f>
        <v>20448</v>
      </c>
      <c r="T105" s="213">
        <f>S105*1.05</f>
        <v>21470</v>
      </c>
      <c r="U105" s="213">
        <f>T105*1.05</f>
        <v>22544</v>
      </c>
      <c r="V105" s="213"/>
      <c r="W105" s="213"/>
      <c r="X105" s="213"/>
      <c r="Y105" s="213"/>
      <c r="Z105" s="213"/>
      <c r="AA105" s="205">
        <f t="shared" si="61"/>
        <v>64462</v>
      </c>
    </row>
    <row r="106" ht="35.25" customHeight="1" spans="1:27">
      <c r="A106" s="35">
        <v>105</v>
      </c>
      <c r="B106" s="60" t="s">
        <v>503</v>
      </c>
      <c r="C106" s="60" t="s">
        <v>76</v>
      </c>
      <c r="D106" s="36">
        <v>387.32</v>
      </c>
      <c r="E106" s="37">
        <v>65</v>
      </c>
      <c r="F106" s="61">
        <v>25176</v>
      </c>
      <c r="G106" s="38">
        <v>3</v>
      </c>
      <c r="H106" s="39">
        <v>952401</v>
      </c>
      <c r="I106" s="35">
        <v>5</v>
      </c>
      <c r="J106" s="53"/>
      <c r="K106" s="53">
        <v>150000</v>
      </c>
      <c r="L106" s="35">
        <v>5000</v>
      </c>
      <c r="M106" s="223"/>
      <c r="N106" s="224"/>
      <c r="O106" s="223"/>
      <c r="P106" s="223"/>
      <c r="Q106" s="227"/>
      <c r="R106" s="213"/>
      <c r="S106" s="213"/>
      <c r="T106" s="213"/>
      <c r="U106" s="213"/>
      <c r="V106" s="213"/>
      <c r="W106" s="213"/>
      <c r="X106" s="213"/>
      <c r="Y106" s="213"/>
      <c r="Z106" s="213"/>
      <c r="AA106" s="205"/>
    </row>
    <row r="107" customHeight="1" spans="1:27">
      <c r="A107" s="35">
        <v>106</v>
      </c>
      <c r="B107" s="60" t="s">
        <v>504</v>
      </c>
      <c r="C107" s="60" t="s">
        <v>76</v>
      </c>
      <c r="D107" s="36">
        <v>153.52</v>
      </c>
      <c r="E107" s="37">
        <v>65</v>
      </c>
      <c r="F107" s="61">
        <v>9979</v>
      </c>
      <c r="G107" s="38">
        <v>1</v>
      </c>
      <c r="H107" s="39">
        <v>119748</v>
      </c>
      <c r="I107" s="35">
        <v>5</v>
      </c>
      <c r="J107" s="53"/>
      <c r="K107" s="53">
        <v>50000</v>
      </c>
      <c r="L107" s="35">
        <v>1000</v>
      </c>
      <c r="M107" s="225"/>
      <c r="N107" s="226"/>
      <c r="O107" s="225"/>
      <c r="P107" s="225"/>
      <c r="Q107" s="225"/>
      <c r="R107" s="213"/>
      <c r="S107" s="213"/>
      <c r="T107" s="213"/>
      <c r="U107" s="213"/>
      <c r="V107" s="213"/>
      <c r="W107" s="213"/>
      <c r="X107" s="213"/>
      <c r="Y107" s="213"/>
      <c r="Z107" s="213"/>
      <c r="AA107" s="205"/>
    </row>
    <row r="108" customHeight="1" spans="1:27">
      <c r="A108" s="35">
        <v>107</v>
      </c>
      <c r="B108" s="60" t="s">
        <v>505</v>
      </c>
      <c r="C108" s="60" t="s">
        <v>76</v>
      </c>
      <c r="D108" s="36">
        <v>108.2</v>
      </c>
      <c r="E108" s="37">
        <v>65</v>
      </c>
      <c r="F108" s="61">
        <v>7033</v>
      </c>
      <c r="G108" s="38">
        <v>1</v>
      </c>
      <c r="H108" s="39">
        <v>84396</v>
      </c>
      <c r="I108" s="35">
        <v>5</v>
      </c>
      <c r="J108" s="53"/>
      <c r="K108" s="53">
        <v>50000</v>
      </c>
      <c r="L108" s="35">
        <v>1000</v>
      </c>
      <c r="M108" s="225"/>
      <c r="N108" s="226"/>
      <c r="O108" s="225"/>
      <c r="P108" s="225"/>
      <c r="Q108" s="225"/>
      <c r="R108" s="213"/>
      <c r="S108" s="213"/>
      <c r="T108" s="213"/>
      <c r="U108" s="213"/>
      <c r="V108" s="213"/>
      <c r="W108" s="213"/>
      <c r="X108" s="213"/>
      <c r="Y108" s="213"/>
      <c r="Z108" s="213"/>
      <c r="AA108" s="205"/>
    </row>
    <row r="109" customHeight="1" spans="1:27">
      <c r="A109" s="35">
        <v>108</v>
      </c>
      <c r="B109" s="60" t="s">
        <v>506</v>
      </c>
      <c r="C109" s="60" t="s">
        <v>76</v>
      </c>
      <c r="D109" s="36">
        <v>100.7</v>
      </c>
      <c r="E109" s="37">
        <v>65</v>
      </c>
      <c r="F109" s="61">
        <v>6546</v>
      </c>
      <c r="G109" s="38">
        <v>1</v>
      </c>
      <c r="H109" s="39">
        <v>78552</v>
      </c>
      <c r="I109" s="35">
        <v>5</v>
      </c>
      <c r="J109" s="53"/>
      <c r="K109" s="53">
        <v>50000</v>
      </c>
      <c r="L109" s="35">
        <v>1000</v>
      </c>
      <c r="M109" s="225"/>
      <c r="N109" s="226"/>
      <c r="O109" s="225"/>
      <c r="P109" s="225"/>
      <c r="Q109" s="225"/>
      <c r="R109" s="213"/>
      <c r="S109" s="213"/>
      <c r="T109" s="213"/>
      <c r="U109" s="213"/>
      <c r="V109" s="213"/>
      <c r="W109" s="213"/>
      <c r="X109" s="213"/>
      <c r="Y109" s="213"/>
      <c r="Z109" s="213"/>
      <c r="AA109" s="205"/>
    </row>
    <row r="110" customHeight="1" spans="1:26">
      <c r="A110" s="214" t="s">
        <v>507</v>
      </c>
      <c r="B110" s="215"/>
      <c r="C110" s="216"/>
      <c r="D110" s="217">
        <f>SUM(D4:D109)</f>
        <v>58812.92</v>
      </c>
      <c r="E110" s="12" t="s">
        <v>142</v>
      </c>
      <c r="F110" s="217">
        <f>SUM(F4:F109)</f>
        <v>1316223</v>
      </c>
      <c r="G110" s="12" t="s">
        <v>142</v>
      </c>
      <c r="H110" s="217">
        <f>SUM(H4:H109)</f>
        <v>81053450.2</v>
      </c>
      <c r="I110" s="12" t="s">
        <v>142</v>
      </c>
      <c r="J110" s="21"/>
      <c r="K110" s="217">
        <f>SUM(K4:K109)</f>
        <v>7315000</v>
      </c>
      <c r="L110" s="12" t="s">
        <v>142</v>
      </c>
      <c r="M110" s="21"/>
      <c r="N110" s="21"/>
      <c r="Q110" s="213"/>
      <c r="R110" s="213"/>
      <c r="S110" s="213"/>
      <c r="T110" s="213"/>
      <c r="U110" s="213"/>
      <c r="V110" s="213"/>
      <c r="W110" s="213"/>
      <c r="X110" s="213"/>
      <c r="Y110" s="213"/>
      <c r="Z110" s="213"/>
    </row>
    <row r="111" customHeight="1" spans="1:11">
      <c r="A111" s="218" t="s">
        <v>508</v>
      </c>
      <c r="B111" s="218"/>
      <c r="C111" s="219"/>
      <c r="D111" s="220" t="s">
        <v>496</v>
      </c>
      <c r="E111" s="220"/>
      <c r="F111" s="221"/>
      <c r="G111" s="220"/>
      <c r="H111" s="222" t="s">
        <v>509</v>
      </c>
      <c r="I111" s="222"/>
      <c r="J111" s="222"/>
      <c r="K111" s="222"/>
    </row>
  </sheetData>
  <mergeCells count="14">
    <mergeCell ref="A1:B1"/>
    <mergeCell ref="A2:N2"/>
    <mergeCell ref="A110:C110"/>
    <mergeCell ref="A111:B111"/>
    <mergeCell ref="H111:K111"/>
    <mergeCell ref="B19:B22"/>
    <mergeCell ref="B23:B30"/>
    <mergeCell ref="G14:G15"/>
    <mergeCell ref="H14:H15"/>
    <mergeCell ref="I14:I15"/>
    <mergeCell ref="J14:J15"/>
    <mergeCell ref="K14:K15"/>
    <mergeCell ref="L14:L15"/>
    <mergeCell ref="M14:M15"/>
  </mergeCells>
  <pageMargins left="0.700694444444445" right="0.700694444444445" top="0.751388888888889" bottom="0.751388888888889" header="0.298611111111111" footer="0.298611111111111"/>
  <pageSetup paperSize="9" scale="95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142"/>
  <sheetViews>
    <sheetView topLeftCell="A22" workbookViewId="0">
      <selection activeCell="A142" sqref="$A142:$XFD142"/>
    </sheetView>
  </sheetViews>
  <sheetFormatPr defaultColWidth="9" defaultRowHeight="13.5"/>
  <cols>
    <col min="1" max="1" width="4.625" customWidth="1"/>
    <col min="2" max="2" width="17.75" customWidth="1"/>
    <col min="3" max="3" width="27.125" customWidth="1"/>
    <col min="4" max="4" width="9.5" customWidth="1"/>
    <col min="5" max="5" width="11.625" style="1" customWidth="1"/>
    <col min="6" max="6" width="10.25" customWidth="1"/>
    <col min="8" max="8" width="11.375" customWidth="1"/>
    <col min="9" max="10" width="11.5" customWidth="1"/>
    <col min="12" max="30" width="9" hidden="1" customWidth="1"/>
  </cols>
  <sheetData>
    <row r="1" spans="1:2">
      <c r="A1" s="2" t="s">
        <v>498</v>
      </c>
      <c r="B1" s="3"/>
    </row>
    <row r="2" ht="34.5" customHeight="1" spans="1:28">
      <c r="A2" s="174" t="s">
        <v>510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M2" s="71" t="s">
        <v>1</v>
      </c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</row>
    <row r="3" ht="30" customHeight="1" spans="1:28">
      <c r="A3" s="5" t="s">
        <v>2</v>
      </c>
      <c r="B3" s="6" t="s">
        <v>3</v>
      </c>
      <c r="C3" s="6" t="s">
        <v>4</v>
      </c>
      <c r="D3" s="7" t="s">
        <v>490</v>
      </c>
      <c r="E3" s="8" t="s">
        <v>6</v>
      </c>
      <c r="F3" s="9" t="s">
        <v>491</v>
      </c>
      <c r="G3" s="10" t="s">
        <v>492</v>
      </c>
      <c r="H3" s="11" t="s">
        <v>493</v>
      </c>
      <c r="I3" s="10" t="s">
        <v>10</v>
      </c>
      <c r="J3" s="10" t="s">
        <v>12</v>
      </c>
      <c r="K3" s="10" t="s">
        <v>13</v>
      </c>
      <c r="M3" s="72" t="s">
        <v>16</v>
      </c>
      <c r="N3" s="73" t="s">
        <v>3</v>
      </c>
      <c r="O3" s="73" t="s">
        <v>4</v>
      </c>
      <c r="P3" s="74" t="s">
        <v>17</v>
      </c>
      <c r="Q3" s="74" t="s">
        <v>18</v>
      </c>
      <c r="R3" s="74" t="s">
        <v>5</v>
      </c>
      <c r="S3" s="75" t="s">
        <v>19</v>
      </c>
      <c r="T3" s="117" t="s">
        <v>7</v>
      </c>
      <c r="U3" s="42" t="s">
        <v>8</v>
      </c>
      <c r="V3" s="118" t="s">
        <v>20</v>
      </c>
      <c r="W3" s="42" t="s">
        <v>10</v>
      </c>
      <c r="X3" s="42" t="s">
        <v>11</v>
      </c>
      <c r="Y3" s="42" t="s">
        <v>21</v>
      </c>
      <c r="Z3" s="42" t="s">
        <v>13</v>
      </c>
      <c r="AA3" s="119" t="s">
        <v>14</v>
      </c>
      <c r="AB3" s="42" t="s">
        <v>22</v>
      </c>
    </row>
    <row r="4" ht="24.75" customHeight="1" spans="1:28">
      <c r="A4" s="35">
        <v>1</v>
      </c>
      <c r="B4" s="175" t="s">
        <v>219</v>
      </c>
      <c r="C4" s="175" t="s">
        <v>220</v>
      </c>
      <c r="D4" s="176">
        <v>15.4</v>
      </c>
      <c r="E4" s="177">
        <v>40</v>
      </c>
      <c r="F4" s="178">
        <f>D4*E4</f>
        <v>616</v>
      </c>
      <c r="G4" s="179">
        <v>3</v>
      </c>
      <c r="H4" s="180">
        <v>23303</v>
      </c>
      <c r="I4" s="191">
        <v>5</v>
      </c>
      <c r="J4" s="192">
        <v>2000</v>
      </c>
      <c r="K4" s="191">
        <v>500</v>
      </c>
      <c r="M4" s="152">
        <v>58</v>
      </c>
      <c r="N4" s="193" t="s">
        <v>219</v>
      </c>
      <c r="O4" s="109" t="s">
        <v>220</v>
      </c>
      <c r="P4" s="110" t="s">
        <v>29</v>
      </c>
      <c r="Q4" s="111" t="s">
        <v>160</v>
      </c>
      <c r="R4" s="114">
        <v>15.4</v>
      </c>
      <c r="S4" s="110">
        <v>40</v>
      </c>
      <c r="T4" s="141">
        <v>616</v>
      </c>
      <c r="U4" s="110">
        <v>3</v>
      </c>
      <c r="V4" s="141">
        <v>23303</v>
      </c>
      <c r="W4" s="142">
        <v>5</v>
      </c>
      <c r="X4" s="143" t="s">
        <v>161</v>
      </c>
      <c r="Y4" s="141">
        <v>4000</v>
      </c>
      <c r="Z4" s="144">
        <v>100</v>
      </c>
      <c r="AA4" s="145" t="s">
        <v>26</v>
      </c>
      <c r="AB4" s="147" t="s">
        <v>106</v>
      </c>
    </row>
    <row r="5" ht="24.75" customHeight="1" spans="1:28">
      <c r="A5" s="35">
        <v>2</v>
      </c>
      <c r="B5" s="175" t="s">
        <v>223</v>
      </c>
      <c r="C5" s="175" t="s">
        <v>224</v>
      </c>
      <c r="D5" s="176">
        <v>15.4</v>
      </c>
      <c r="E5" s="177">
        <v>40</v>
      </c>
      <c r="F5" s="178">
        <f t="shared" ref="F5:F31" si="0">D5*E5</f>
        <v>616</v>
      </c>
      <c r="G5" s="179">
        <v>3</v>
      </c>
      <c r="H5" s="180">
        <v>23303</v>
      </c>
      <c r="I5" s="191">
        <v>5</v>
      </c>
      <c r="J5" s="192">
        <v>2000</v>
      </c>
      <c r="K5" s="191">
        <v>500</v>
      </c>
      <c r="M5" s="152">
        <v>59</v>
      </c>
      <c r="N5" s="193" t="s">
        <v>223</v>
      </c>
      <c r="O5" s="109" t="s">
        <v>224</v>
      </c>
      <c r="P5" s="110" t="s">
        <v>29</v>
      </c>
      <c r="Q5" s="111" t="s">
        <v>160</v>
      </c>
      <c r="R5" s="114">
        <v>15.4</v>
      </c>
      <c r="S5" s="110">
        <v>40</v>
      </c>
      <c r="T5" s="141">
        <v>616</v>
      </c>
      <c r="U5" s="110">
        <v>3</v>
      </c>
      <c r="V5" s="141">
        <v>23303</v>
      </c>
      <c r="W5" s="142">
        <v>5</v>
      </c>
      <c r="X5" s="143" t="s">
        <v>161</v>
      </c>
      <c r="Y5" s="141">
        <v>4000</v>
      </c>
      <c r="Z5" s="144">
        <v>100</v>
      </c>
      <c r="AA5" s="145" t="s">
        <v>26</v>
      </c>
      <c r="AB5" s="147" t="s">
        <v>106</v>
      </c>
    </row>
    <row r="6" ht="24.75" customHeight="1" spans="1:28">
      <c r="A6" s="35">
        <v>3</v>
      </c>
      <c r="B6" s="175" t="s">
        <v>227</v>
      </c>
      <c r="C6" s="175" t="s">
        <v>228</v>
      </c>
      <c r="D6" s="176">
        <v>15.4</v>
      </c>
      <c r="E6" s="177">
        <v>40</v>
      </c>
      <c r="F6" s="178">
        <f t="shared" si="0"/>
        <v>616</v>
      </c>
      <c r="G6" s="179">
        <v>3</v>
      </c>
      <c r="H6" s="180">
        <v>23303</v>
      </c>
      <c r="I6" s="191">
        <v>5</v>
      </c>
      <c r="J6" s="192">
        <v>2000</v>
      </c>
      <c r="K6" s="191">
        <v>500</v>
      </c>
      <c r="M6" s="152">
        <v>60</v>
      </c>
      <c r="N6" s="193" t="s">
        <v>227</v>
      </c>
      <c r="O6" s="109" t="s">
        <v>228</v>
      </c>
      <c r="P6" s="110" t="s">
        <v>29</v>
      </c>
      <c r="Q6" s="111" t="s">
        <v>160</v>
      </c>
      <c r="R6" s="114">
        <v>15.4</v>
      </c>
      <c r="S6" s="110">
        <v>40</v>
      </c>
      <c r="T6" s="141">
        <v>616</v>
      </c>
      <c r="U6" s="110">
        <v>3</v>
      </c>
      <c r="V6" s="141">
        <v>23303</v>
      </c>
      <c r="W6" s="142">
        <v>5</v>
      </c>
      <c r="X6" s="143" t="s">
        <v>161</v>
      </c>
      <c r="Y6" s="141">
        <v>4000</v>
      </c>
      <c r="Z6" s="144">
        <v>100</v>
      </c>
      <c r="AA6" s="145" t="s">
        <v>26</v>
      </c>
      <c r="AB6" s="147" t="s">
        <v>106</v>
      </c>
    </row>
    <row r="7" ht="24.75" customHeight="1" spans="1:28">
      <c r="A7" s="35">
        <v>4</v>
      </c>
      <c r="B7" s="175" t="s">
        <v>230</v>
      </c>
      <c r="C7" s="175" t="s">
        <v>231</v>
      </c>
      <c r="D7" s="176">
        <v>15.4</v>
      </c>
      <c r="E7" s="177">
        <v>40</v>
      </c>
      <c r="F7" s="178">
        <f t="shared" si="0"/>
        <v>616</v>
      </c>
      <c r="G7" s="179">
        <v>3</v>
      </c>
      <c r="H7" s="180">
        <v>23303</v>
      </c>
      <c r="I7" s="191">
        <v>5</v>
      </c>
      <c r="J7" s="192">
        <v>2000</v>
      </c>
      <c r="K7" s="191">
        <v>500</v>
      </c>
      <c r="M7" s="152">
        <v>61</v>
      </c>
      <c r="N7" s="193" t="s">
        <v>230</v>
      </c>
      <c r="O7" s="109" t="s">
        <v>231</v>
      </c>
      <c r="P7" s="110" t="s">
        <v>29</v>
      </c>
      <c r="Q7" s="111" t="s">
        <v>160</v>
      </c>
      <c r="R7" s="114">
        <v>15.4</v>
      </c>
      <c r="S7" s="110">
        <v>40</v>
      </c>
      <c r="T7" s="141">
        <v>616</v>
      </c>
      <c r="U7" s="110">
        <v>3</v>
      </c>
      <c r="V7" s="141">
        <v>23303</v>
      </c>
      <c r="W7" s="142">
        <v>5</v>
      </c>
      <c r="X7" s="143" t="s">
        <v>161</v>
      </c>
      <c r="Y7" s="141">
        <v>4000</v>
      </c>
      <c r="Z7" s="144">
        <v>100</v>
      </c>
      <c r="AA7" s="145" t="s">
        <v>26</v>
      </c>
      <c r="AB7" s="147" t="s">
        <v>106</v>
      </c>
    </row>
    <row r="8" ht="24.75" customHeight="1" spans="1:28">
      <c r="A8" s="35">
        <v>5</v>
      </c>
      <c r="B8" s="175" t="s">
        <v>234</v>
      </c>
      <c r="C8" s="175" t="s">
        <v>235</v>
      </c>
      <c r="D8" s="176">
        <v>15.4</v>
      </c>
      <c r="E8" s="177">
        <v>40</v>
      </c>
      <c r="F8" s="178">
        <f t="shared" si="0"/>
        <v>616</v>
      </c>
      <c r="G8" s="179">
        <v>3</v>
      </c>
      <c r="H8" s="180">
        <v>23303</v>
      </c>
      <c r="I8" s="191">
        <v>5</v>
      </c>
      <c r="J8" s="192">
        <v>2000</v>
      </c>
      <c r="K8" s="191">
        <v>500</v>
      </c>
      <c r="M8" s="152">
        <v>62</v>
      </c>
      <c r="N8" s="193" t="s">
        <v>234</v>
      </c>
      <c r="O8" s="109" t="s">
        <v>235</v>
      </c>
      <c r="P8" s="110" t="s">
        <v>29</v>
      </c>
      <c r="Q8" s="111" t="s">
        <v>160</v>
      </c>
      <c r="R8" s="114">
        <v>15.4</v>
      </c>
      <c r="S8" s="110">
        <v>40</v>
      </c>
      <c r="T8" s="141">
        <v>616</v>
      </c>
      <c r="U8" s="110">
        <v>3</v>
      </c>
      <c r="V8" s="141">
        <v>23303</v>
      </c>
      <c r="W8" s="142">
        <v>5</v>
      </c>
      <c r="X8" s="143" t="s">
        <v>161</v>
      </c>
      <c r="Y8" s="141">
        <v>4000</v>
      </c>
      <c r="Z8" s="144">
        <v>100</v>
      </c>
      <c r="AA8" s="145" t="s">
        <v>26</v>
      </c>
      <c r="AB8" s="147" t="s">
        <v>106</v>
      </c>
    </row>
    <row r="9" ht="24.75" customHeight="1" spans="1:28">
      <c r="A9" s="35">
        <v>6</v>
      </c>
      <c r="B9" s="175" t="s">
        <v>238</v>
      </c>
      <c r="C9" s="175" t="s">
        <v>239</v>
      </c>
      <c r="D9" s="176">
        <v>15.4</v>
      </c>
      <c r="E9" s="177">
        <v>40</v>
      </c>
      <c r="F9" s="178">
        <f t="shared" si="0"/>
        <v>616</v>
      </c>
      <c r="G9" s="179">
        <v>3</v>
      </c>
      <c r="H9" s="180">
        <v>23303</v>
      </c>
      <c r="I9" s="191">
        <v>5</v>
      </c>
      <c r="J9" s="192">
        <v>2000</v>
      </c>
      <c r="K9" s="191">
        <v>500</v>
      </c>
      <c r="M9" s="152">
        <v>63</v>
      </c>
      <c r="N9" s="193" t="s">
        <v>238</v>
      </c>
      <c r="O9" s="109" t="s">
        <v>239</v>
      </c>
      <c r="P9" s="110" t="s">
        <v>29</v>
      </c>
      <c r="Q9" s="111" t="s">
        <v>160</v>
      </c>
      <c r="R9" s="114">
        <v>15.4</v>
      </c>
      <c r="S9" s="110">
        <v>40</v>
      </c>
      <c r="T9" s="141">
        <v>616</v>
      </c>
      <c r="U9" s="110">
        <v>3</v>
      </c>
      <c r="V9" s="141">
        <v>23303</v>
      </c>
      <c r="W9" s="142">
        <v>5</v>
      </c>
      <c r="X9" s="143" t="s">
        <v>161</v>
      </c>
      <c r="Y9" s="141">
        <v>4000</v>
      </c>
      <c r="Z9" s="144">
        <v>100</v>
      </c>
      <c r="AA9" s="145" t="s">
        <v>26</v>
      </c>
      <c r="AB9" s="147" t="s">
        <v>106</v>
      </c>
    </row>
    <row r="10" ht="24.75" customHeight="1" spans="1:28">
      <c r="A10" s="35">
        <v>7</v>
      </c>
      <c r="B10" s="175" t="s">
        <v>241</v>
      </c>
      <c r="C10" s="175" t="s">
        <v>242</v>
      </c>
      <c r="D10" s="181">
        <v>19.45</v>
      </c>
      <c r="E10" s="177">
        <v>40</v>
      </c>
      <c r="F10" s="178">
        <f>E10*D10</f>
        <v>778</v>
      </c>
      <c r="G10" s="179">
        <v>3</v>
      </c>
      <c r="H10" s="180">
        <v>29432</v>
      </c>
      <c r="I10" s="191">
        <v>5</v>
      </c>
      <c r="J10" s="192">
        <v>3000</v>
      </c>
      <c r="K10" s="191">
        <v>500</v>
      </c>
      <c r="M10" s="152">
        <v>64</v>
      </c>
      <c r="N10" s="193" t="s">
        <v>241</v>
      </c>
      <c r="O10" s="109" t="s">
        <v>242</v>
      </c>
      <c r="P10" s="110" t="s">
        <v>29</v>
      </c>
      <c r="Q10" s="111" t="s">
        <v>160</v>
      </c>
      <c r="R10" s="114">
        <v>19.45</v>
      </c>
      <c r="S10" s="110">
        <v>40</v>
      </c>
      <c r="T10" s="141">
        <v>778</v>
      </c>
      <c r="U10" s="110">
        <v>3</v>
      </c>
      <c r="V10" s="141">
        <v>29432</v>
      </c>
      <c r="W10" s="142">
        <v>5</v>
      </c>
      <c r="X10" s="143" t="s">
        <v>243</v>
      </c>
      <c r="Y10" s="141">
        <v>5000</v>
      </c>
      <c r="Z10" s="144">
        <v>100</v>
      </c>
      <c r="AA10" s="145" t="s">
        <v>26</v>
      </c>
      <c r="AB10" s="147" t="s">
        <v>106</v>
      </c>
    </row>
    <row r="11" ht="24.75" customHeight="1" spans="1:28">
      <c r="A11" s="35">
        <v>8</v>
      </c>
      <c r="B11" s="175" t="s">
        <v>246</v>
      </c>
      <c r="C11" s="175" t="s">
        <v>247</v>
      </c>
      <c r="D11" s="181">
        <v>19.45</v>
      </c>
      <c r="E11" s="177">
        <v>40</v>
      </c>
      <c r="F11" s="178">
        <f t="shared" ref="F11:F13" si="1">E11*D11</f>
        <v>778</v>
      </c>
      <c r="G11" s="179">
        <v>3</v>
      </c>
      <c r="H11" s="180">
        <v>29432</v>
      </c>
      <c r="I11" s="191">
        <v>5</v>
      </c>
      <c r="J11" s="192">
        <v>3000</v>
      </c>
      <c r="K11" s="191">
        <v>500</v>
      </c>
      <c r="M11" s="152">
        <v>65</v>
      </c>
      <c r="N11" s="193" t="s">
        <v>246</v>
      </c>
      <c r="O11" s="109" t="s">
        <v>247</v>
      </c>
      <c r="P11" s="110" t="s">
        <v>29</v>
      </c>
      <c r="Q11" s="111" t="s">
        <v>160</v>
      </c>
      <c r="R11" s="114">
        <v>19.45</v>
      </c>
      <c r="S11" s="110">
        <v>40</v>
      </c>
      <c r="T11" s="141">
        <v>778</v>
      </c>
      <c r="U11" s="110">
        <v>3</v>
      </c>
      <c r="V11" s="141">
        <v>29432</v>
      </c>
      <c r="W11" s="142">
        <v>5</v>
      </c>
      <c r="X11" s="143" t="s">
        <v>161</v>
      </c>
      <c r="Y11" s="141">
        <v>5000</v>
      </c>
      <c r="Z11" s="144">
        <v>100</v>
      </c>
      <c r="AA11" s="145" t="s">
        <v>26</v>
      </c>
      <c r="AB11" s="147" t="s">
        <v>106</v>
      </c>
    </row>
    <row r="12" ht="24.75" customHeight="1" spans="1:28">
      <c r="A12" s="35">
        <v>9</v>
      </c>
      <c r="B12" s="175" t="s">
        <v>250</v>
      </c>
      <c r="C12" s="175" t="s">
        <v>374</v>
      </c>
      <c r="D12" s="181">
        <v>17.02</v>
      </c>
      <c r="E12" s="177">
        <v>40</v>
      </c>
      <c r="F12" s="178">
        <f t="shared" si="1"/>
        <v>681</v>
      </c>
      <c r="G12" s="179">
        <v>3</v>
      </c>
      <c r="H12" s="180">
        <v>25755</v>
      </c>
      <c r="I12" s="191">
        <v>5</v>
      </c>
      <c r="J12" s="192">
        <v>2500</v>
      </c>
      <c r="K12" s="191">
        <v>500</v>
      </c>
      <c r="M12" s="152">
        <v>66</v>
      </c>
      <c r="N12" s="193" t="s">
        <v>250</v>
      </c>
      <c r="O12" s="109" t="s">
        <v>251</v>
      </c>
      <c r="P12" s="110" t="s">
        <v>29</v>
      </c>
      <c r="Q12" s="111" t="s">
        <v>160</v>
      </c>
      <c r="R12" s="114">
        <v>17.02</v>
      </c>
      <c r="S12" s="110">
        <v>40</v>
      </c>
      <c r="T12" s="141">
        <v>681</v>
      </c>
      <c r="U12" s="110">
        <v>3</v>
      </c>
      <c r="V12" s="141">
        <v>25755</v>
      </c>
      <c r="W12" s="142">
        <v>5</v>
      </c>
      <c r="X12" s="143" t="s">
        <v>161</v>
      </c>
      <c r="Y12" s="141">
        <v>4000</v>
      </c>
      <c r="Z12" s="144">
        <v>100</v>
      </c>
      <c r="AA12" s="145" t="s">
        <v>26</v>
      </c>
      <c r="AB12" s="147" t="s">
        <v>106</v>
      </c>
    </row>
    <row r="13" ht="24.75" customHeight="1" spans="1:28">
      <c r="A13" s="35">
        <v>10</v>
      </c>
      <c r="B13" s="175" t="s">
        <v>254</v>
      </c>
      <c r="C13" s="175" t="s">
        <v>377</v>
      </c>
      <c r="D13" s="181">
        <v>21.88</v>
      </c>
      <c r="E13" s="177">
        <v>40</v>
      </c>
      <c r="F13" s="178">
        <f t="shared" si="1"/>
        <v>875</v>
      </c>
      <c r="G13" s="179">
        <v>3</v>
      </c>
      <c r="H13" s="180">
        <v>33109</v>
      </c>
      <c r="I13" s="191">
        <v>5</v>
      </c>
      <c r="J13" s="192">
        <v>3500</v>
      </c>
      <c r="K13" s="191">
        <v>500</v>
      </c>
      <c r="M13" s="152">
        <v>67</v>
      </c>
      <c r="N13" s="193" t="s">
        <v>254</v>
      </c>
      <c r="O13" s="109" t="s">
        <v>255</v>
      </c>
      <c r="P13" s="110" t="s">
        <v>29</v>
      </c>
      <c r="Q13" s="111" t="s">
        <v>160</v>
      </c>
      <c r="R13" s="114">
        <v>21.88</v>
      </c>
      <c r="S13" s="110">
        <v>40</v>
      </c>
      <c r="T13" s="141">
        <v>875</v>
      </c>
      <c r="U13" s="110">
        <v>3</v>
      </c>
      <c r="V13" s="141">
        <v>33109</v>
      </c>
      <c r="W13" s="142">
        <v>5</v>
      </c>
      <c r="X13" s="143" t="s">
        <v>161</v>
      </c>
      <c r="Y13" s="141">
        <v>5000</v>
      </c>
      <c r="Z13" s="144">
        <v>100</v>
      </c>
      <c r="AA13" s="145" t="s">
        <v>26</v>
      </c>
      <c r="AB13" s="147" t="s">
        <v>106</v>
      </c>
    </row>
    <row r="14" ht="24.75" customHeight="1" spans="1:28">
      <c r="A14" s="35">
        <v>11</v>
      </c>
      <c r="B14" s="175" t="s">
        <v>380</v>
      </c>
      <c r="C14" s="175" t="s">
        <v>381</v>
      </c>
      <c r="D14" s="181">
        <v>57.56</v>
      </c>
      <c r="E14" s="177">
        <v>20</v>
      </c>
      <c r="F14" s="178">
        <f t="shared" si="0"/>
        <v>1151</v>
      </c>
      <c r="G14" s="179">
        <v>3</v>
      </c>
      <c r="H14" s="180">
        <v>43550</v>
      </c>
      <c r="I14" s="191">
        <v>5</v>
      </c>
      <c r="J14" s="192">
        <v>4000</v>
      </c>
      <c r="K14" s="191">
        <v>500</v>
      </c>
      <c r="M14" s="152">
        <v>79</v>
      </c>
      <c r="N14" s="194" t="s">
        <v>301</v>
      </c>
      <c r="O14" s="143" t="s">
        <v>76</v>
      </c>
      <c r="P14" s="110" t="s">
        <v>29</v>
      </c>
      <c r="Q14" s="150" t="s">
        <v>302</v>
      </c>
      <c r="R14" s="151">
        <v>369.74</v>
      </c>
      <c r="S14" s="110">
        <v>65</v>
      </c>
      <c r="T14" s="141">
        <v>24033</v>
      </c>
      <c r="U14" s="110">
        <v>3</v>
      </c>
      <c r="V14" s="161">
        <v>909168</v>
      </c>
      <c r="W14" s="162">
        <v>5</v>
      </c>
      <c r="X14" s="143" t="s">
        <v>303</v>
      </c>
      <c r="Y14" s="141">
        <v>150000</v>
      </c>
      <c r="Z14" s="144">
        <v>5000</v>
      </c>
      <c r="AA14" s="145" t="s">
        <v>26</v>
      </c>
      <c r="AB14" s="147" t="s">
        <v>120</v>
      </c>
    </row>
    <row r="15" ht="24.75" customHeight="1" spans="1:28">
      <c r="A15" s="35">
        <v>12</v>
      </c>
      <c r="B15" s="175" t="s">
        <v>384</v>
      </c>
      <c r="C15" s="175" t="s">
        <v>385</v>
      </c>
      <c r="D15" s="181">
        <v>42.47</v>
      </c>
      <c r="E15" s="177">
        <v>20</v>
      </c>
      <c r="F15" s="178">
        <f t="shared" si="0"/>
        <v>849</v>
      </c>
      <c r="G15" s="179">
        <v>3</v>
      </c>
      <c r="H15" s="180">
        <v>32133</v>
      </c>
      <c r="I15" s="191">
        <v>5</v>
      </c>
      <c r="J15" s="192">
        <v>3000</v>
      </c>
      <c r="K15" s="191">
        <v>500</v>
      </c>
      <c r="M15" s="152">
        <v>80</v>
      </c>
      <c r="N15" s="194" t="s">
        <v>306</v>
      </c>
      <c r="O15" s="143" t="s">
        <v>76</v>
      </c>
      <c r="P15" s="110" t="s">
        <v>29</v>
      </c>
      <c r="Q15" s="150" t="s">
        <v>302</v>
      </c>
      <c r="R15" s="151">
        <v>380</v>
      </c>
      <c r="S15" s="110">
        <v>65</v>
      </c>
      <c r="T15" s="141">
        <v>24700</v>
      </c>
      <c r="U15" s="110">
        <v>3</v>
      </c>
      <c r="V15" s="161">
        <v>934401</v>
      </c>
      <c r="W15" s="162">
        <v>5</v>
      </c>
      <c r="X15" s="143" t="s">
        <v>303</v>
      </c>
      <c r="Y15" s="141">
        <v>150000</v>
      </c>
      <c r="Z15" s="144">
        <v>5000</v>
      </c>
      <c r="AA15" s="145" t="s">
        <v>26</v>
      </c>
      <c r="AB15" s="147" t="s">
        <v>120</v>
      </c>
    </row>
    <row r="16" ht="24.75" customHeight="1" spans="1:28">
      <c r="A16" s="35">
        <v>13</v>
      </c>
      <c r="B16" s="175" t="s">
        <v>364</v>
      </c>
      <c r="C16" s="175" t="s">
        <v>365</v>
      </c>
      <c r="D16" s="181">
        <v>56.01</v>
      </c>
      <c r="E16" s="177">
        <v>20</v>
      </c>
      <c r="F16" s="182">
        <f t="shared" si="0"/>
        <v>1120</v>
      </c>
      <c r="G16" s="179">
        <v>3</v>
      </c>
      <c r="H16" s="180">
        <v>42377</v>
      </c>
      <c r="I16" s="191">
        <v>5</v>
      </c>
      <c r="J16" s="186">
        <v>7000</v>
      </c>
      <c r="K16" s="191">
        <v>500</v>
      </c>
      <c r="M16" s="152">
        <v>114</v>
      </c>
      <c r="N16" s="193" t="s">
        <v>362</v>
      </c>
      <c r="O16" s="109" t="s">
        <v>363</v>
      </c>
      <c r="P16" s="110" t="s">
        <v>51</v>
      </c>
      <c r="Q16" s="113" t="s">
        <v>176</v>
      </c>
      <c r="R16" s="112">
        <v>40.08</v>
      </c>
      <c r="S16" s="110">
        <v>20</v>
      </c>
      <c r="T16" s="141">
        <v>802</v>
      </c>
      <c r="U16" s="110">
        <v>3</v>
      </c>
      <c r="V16" s="141">
        <v>30325</v>
      </c>
      <c r="W16" s="142">
        <v>5</v>
      </c>
      <c r="X16" s="143" t="s">
        <v>357</v>
      </c>
      <c r="Y16" s="141">
        <v>5000</v>
      </c>
      <c r="Z16" s="144">
        <v>100</v>
      </c>
      <c r="AA16" s="145" t="s">
        <v>26</v>
      </c>
      <c r="AB16" s="147" t="s">
        <v>106</v>
      </c>
    </row>
    <row r="17" ht="24.75" customHeight="1" spans="1:28">
      <c r="A17" s="35">
        <v>14</v>
      </c>
      <c r="B17" s="175" t="s">
        <v>362</v>
      </c>
      <c r="C17" s="175" t="s">
        <v>390</v>
      </c>
      <c r="D17" s="181">
        <v>40.08</v>
      </c>
      <c r="E17" s="177">
        <v>20</v>
      </c>
      <c r="F17" s="182">
        <f t="shared" si="0"/>
        <v>802</v>
      </c>
      <c r="G17" s="179">
        <v>3</v>
      </c>
      <c r="H17" s="180">
        <v>30325</v>
      </c>
      <c r="I17" s="191">
        <v>5</v>
      </c>
      <c r="J17" s="186">
        <v>5000</v>
      </c>
      <c r="K17" s="191">
        <v>500</v>
      </c>
      <c r="M17" s="152">
        <v>115</v>
      </c>
      <c r="N17" s="193" t="s">
        <v>364</v>
      </c>
      <c r="O17" s="109" t="s">
        <v>365</v>
      </c>
      <c r="P17" s="110" t="s">
        <v>51</v>
      </c>
      <c r="Q17" s="113" t="s">
        <v>176</v>
      </c>
      <c r="R17" s="112">
        <v>56.01</v>
      </c>
      <c r="S17" s="110">
        <v>20</v>
      </c>
      <c r="T17" s="141">
        <v>1120</v>
      </c>
      <c r="U17" s="110">
        <v>3</v>
      </c>
      <c r="V17" s="141">
        <v>42377</v>
      </c>
      <c r="W17" s="142">
        <v>5</v>
      </c>
      <c r="X17" s="143" t="s">
        <v>357</v>
      </c>
      <c r="Y17" s="141">
        <v>7000</v>
      </c>
      <c r="Z17" s="144">
        <v>100</v>
      </c>
      <c r="AA17" s="145" t="s">
        <v>26</v>
      </c>
      <c r="AB17" s="147" t="s">
        <v>106</v>
      </c>
    </row>
    <row r="18" ht="24.75" customHeight="1" spans="1:28">
      <c r="A18" s="35">
        <v>15</v>
      </c>
      <c r="B18" s="175" t="s">
        <v>366</v>
      </c>
      <c r="C18" s="175" t="s">
        <v>367</v>
      </c>
      <c r="D18" s="176">
        <v>52.4</v>
      </c>
      <c r="E18" s="177">
        <v>20</v>
      </c>
      <c r="F18" s="182">
        <f t="shared" si="0"/>
        <v>1048</v>
      </c>
      <c r="G18" s="179">
        <v>3</v>
      </c>
      <c r="H18" s="180">
        <v>39646</v>
      </c>
      <c r="I18" s="191">
        <v>5</v>
      </c>
      <c r="J18" s="186">
        <v>6000</v>
      </c>
      <c r="K18" s="191">
        <v>500</v>
      </c>
      <c r="M18" s="152">
        <v>116</v>
      </c>
      <c r="N18" s="193" t="s">
        <v>366</v>
      </c>
      <c r="O18" s="109" t="s">
        <v>367</v>
      </c>
      <c r="P18" s="110" t="s">
        <v>51</v>
      </c>
      <c r="Q18" s="113" t="s">
        <v>176</v>
      </c>
      <c r="R18" s="112">
        <v>52.4</v>
      </c>
      <c r="S18" s="110">
        <v>20</v>
      </c>
      <c r="T18" s="141">
        <v>1048</v>
      </c>
      <c r="U18" s="110">
        <v>3</v>
      </c>
      <c r="V18" s="141">
        <v>39646</v>
      </c>
      <c r="W18" s="142">
        <v>5</v>
      </c>
      <c r="X18" s="143" t="s">
        <v>357</v>
      </c>
      <c r="Y18" s="141">
        <v>6000</v>
      </c>
      <c r="Z18" s="144">
        <v>100</v>
      </c>
      <c r="AA18" s="145" t="s">
        <v>26</v>
      </c>
      <c r="AB18" s="147" t="s">
        <v>106</v>
      </c>
    </row>
    <row r="19" ht="24.75" customHeight="1" spans="1:28">
      <c r="A19" s="35">
        <v>16</v>
      </c>
      <c r="B19" s="175" t="s">
        <v>368</v>
      </c>
      <c r="C19" s="175" t="s">
        <v>395</v>
      </c>
      <c r="D19" s="176">
        <v>52.4</v>
      </c>
      <c r="E19" s="177">
        <v>20</v>
      </c>
      <c r="F19" s="182">
        <f t="shared" si="0"/>
        <v>1048</v>
      </c>
      <c r="G19" s="179">
        <v>3</v>
      </c>
      <c r="H19" s="180">
        <v>39646</v>
      </c>
      <c r="I19" s="191">
        <v>5</v>
      </c>
      <c r="J19" s="186">
        <v>6000</v>
      </c>
      <c r="K19" s="191">
        <v>500</v>
      </c>
      <c r="M19" s="152">
        <v>117</v>
      </c>
      <c r="N19" s="193" t="s">
        <v>368</v>
      </c>
      <c r="O19" s="109" t="s">
        <v>369</v>
      </c>
      <c r="P19" s="110" t="s">
        <v>51</v>
      </c>
      <c r="Q19" s="113" t="s">
        <v>176</v>
      </c>
      <c r="R19" s="112">
        <v>52.4</v>
      </c>
      <c r="S19" s="110">
        <v>20</v>
      </c>
      <c r="T19" s="141">
        <v>1048</v>
      </c>
      <c r="U19" s="110">
        <v>3</v>
      </c>
      <c r="V19" s="141">
        <v>39646</v>
      </c>
      <c r="W19" s="142">
        <v>5</v>
      </c>
      <c r="X19" s="143" t="s">
        <v>357</v>
      </c>
      <c r="Y19" s="141">
        <v>6000</v>
      </c>
      <c r="Z19" s="144">
        <v>100</v>
      </c>
      <c r="AA19" s="145" t="s">
        <v>26</v>
      </c>
      <c r="AB19" s="147" t="s">
        <v>106</v>
      </c>
    </row>
    <row r="20" ht="24.75" customHeight="1" spans="1:28">
      <c r="A20" s="35">
        <v>17</v>
      </c>
      <c r="B20" s="175" t="s">
        <v>370</v>
      </c>
      <c r="C20" s="175" t="s">
        <v>371</v>
      </c>
      <c r="D20" s="181">
        <v>56.01</v>
      </c>
      <c r="E20" s="177">
        <v>20</v>
      </c>
      <c r="F20" s="182">
        <f t="shared" si="0"/>
        <v>1120</v>
      </c>
      <c r="G20" s="179">
        <v>3</v>
      </c>
      <c r="H20" s="180">
        <v>42377</v>
      </c>
      <c r="I20" s="191">
        <v>5</v>
      </c>
      <c r="J20" s="186">
        <v>7000</v>
      </c>
      <c r="K20" s="191">
        <v>500</v>
      </c>
      <c r="M20" s="152">
        <v>118</v>
      </c>
      <c r="N20" s="193" t="s">
        <v>370</v>
      </c>
      <c r="O20" s="109" t="s">
        <v>371</v>
      </c>
      <c r="P20" s="110" t="s">
        <v>51</v>
      </c>
      <c r="Q20" s="113" t="s">
        <v>176</v>
      </c>
      <c r="R20" s="112">
        <v>56.01</v>
      </c>
      <c r="S20" s="110">
        <v>20</v>
      </c>
      <c r="T20" s="141">
        <v>1120</v>
      </c>
      <c r="U20" s="110">
        <v>3</v>
      </c>
      <c r="V20" s="141">
        <v>42377</v>
      </c>
      <c r="W20" s="142">
        <v>5</v>
      </c>
      <c r="X20" s="143" t="s">
        <v>357</v>
      </c>
      <c r="Y20" s="141">
        <v>7000</v>
      </c>
      <c r="Z20" s="144">
        <v>100</v>
      </c>
      <c r="AA20" s="145" t="s">
        <v>26</v>
      </c>
      <c r="AB20" s="147" t="s">
        <v>106</v>
      </c>
    </row>
    <row r="21" ht="24.75" customHeight="1" spans="1:28">
      <c r="A21" s="35">
        <v>18</v>
      </c>
      <c r="B21" s="175" t="s">
        <v>375</v>
      </c>
      <c r="C21" s="175" t="s">
        <v>376</v>
      </c>
      <c r="D21" s="181">
        <v>47.77</v>
      </c>
      <c r="E21" s="177">
        <v>20</v>
      </c>
      <c r="F21" s="182">
        <f t="shared" si="0"/>
        <v>955</v>
      </c>
      <c r="G21" s="179">
        <v>3</v>
      </c>
      <c r="H21" s="180">
        <v>36143</v>
      </c>
      <c r="I21" s="191">
        <v>5</v>
      </c>
      <c r="J21" s="186">
        <v>5000</v>
      </c>
      <c r="K21" s="191">
        <v>500</v>
      </c>
      <c r="M21" s="152">
        <v>120</v>
      </c>
      <c r="N21" s="193" t="s">
        <v>375</v>
      </c>
      <c r="O21" s="109" t="s">
        <v>376</v>
      </c>
      <c r="P21" s="110" t="s">
        <v>51</v>
      </c>
      <c r="Q21" s="113" t="s">
        <v>176</v>
      </c>
      <c r="R21" s="112">
        <v>47.77</v>
      </c>
      <c r="S21" s="110">
        <v>20</v>
      </c>
      <c r="T21" s="141">
        <v>955</v>
      </c>
      <c r="U21" s="110">
        <v>3</v>
      </c>
      <c r="V21" s="141">
        <v>36143</v>
      </c>
      <c r="W21" s="142">
        <v>5</v>
      </c>
      <c r="X21" s="143" t="s">
        <v>357</v>
      </c>
      <c r="Y21" s="141">
        <v>6000</v>
      </c>
      <c r="Z21" s="144">
        <v>100</v>
      </c>
      <c r="AA21" s="145" t="s">
        <v>26</v>
      </c>
      <c r="AB21" s="147" t="s">
        <v>120</v>
      </c>
    </row>
    <row r="22" ht="24.75" customHeight="1" spans="1:28">
      <c r="A22" s="35">
        <v>19</v>
      </c>
      <c r="B22" s="175" t="s">
        <v>378</v>
      </c>
      <c r="C22" s="175" t="s">
        <v>379</v>
      </c>
      <c r="D22" s="181">
        <v>76.47</v>
      </c>
      <c r="E22" s="177">
        <v>20</v>
      </c>
      <c r="F22" s="182">
        <f t="shared" si="0"/>
        <v>1529</v>
      </c>
      <c r="G22" s="179">
        <v>3</v>
      </c>
      <c r="H22" s="180">
        <v>57857</v>
      </c>
      <c r="I22" s="191">
        <v>5</v>
      </c>
      <c r="J22" s="186">
        <v>6000</v>
      </c>
      <c r="K22" s="191">
        <v>500</v>
      </c>
      <c r="M22" s="152">
        <v>121</v>
      </c>
      <c r="N22" s="193" t="s">
        <v>378</v>
      </c>
      <c r="O22" s="109" t="s">
        <v>379</v>
      </c>
      <c r="P22" s="110" t="s">
        <v>51</v>
      </c>
      <c r="Q22" s="113" t="s">
        <v>176</v>
      </c>
      <c r="R22" s="114">
        <v>76.47</v>
      </c>
      <c r="S22" s="110">
        <v>20</v>
      </c>
      <c r="T22" s="141">
        <v>1529</v>
      </c>
      <c r="U22" s="110">
        <v>3</v>
      </c>
      <c r="V22" s="141">
        <v>57857</v>
      </c>
      <c r="W22" s="142">
        <v>5</v>
      </c>
      <c r="X22" s="143" t="s">
        <v>357</v>
      </c>
      <c r="Y22" s="141">
        <v>10000</v>
      </c>
      <c r="Z22" s="144">
        <v>500</v>
      </c>
      <c r="AA22" s="145" t="s">
        <v>26</v>
      </c>
      <c r="AB22" s="147" t="s">
        <v>120</v>
      </c>
    </row>
    <row r="23" ht="24.75" customHeight="1" spans="1:28">
      <c r="A23" s="35">
        <v>20</v>
      </c>
      <c r="B23" s="175" t="s">
        <v>382</v>
      </c>
      <c r="C23" s="175" t="s">
        <v>383</v>
      </c>
      <c r="D23" s="181">
        <v>50.49</v>
      </c>
      <c r="E23" s="177">
        <v>20</v>
      </c>
      <c r="F23" s="182">
        <f t="shared" si="0"/>
        <v>1010</v>
      </c>
      <c r="G23" s="179">
        <v>3</v>
      </c>
      <c r="H23" s="180">
        <v>38201</v>
      </c>
      <c r="I23" s="191">
        <v>5</v>
      </c>
      <c r="J23" s="186">
        <v>10000</v>
      </c>
      <c r="K23" s="191">
        <v>500</v>
      </c>
      <c r="M23" s="152">
        <v>122</v>
      </c>
      <c r="N23" s="193" t="s">
        <v>382</v>
      </c>
      <c r="O23" s="109" t="s">
        <v>383</v>
      </c>
      <c r="P23" s="110" t="s">
        <v>51</v>
      </c>
      <c r="Q23" s="113" t="s">
        <v>176</v>
      </c>
      <c r="R23" s="114">
        <v>50.49</v>
      </c>
      <c r="S23" s="110">
        <v>20</v>
      </c>
      <c r="T23" s="141">
        <v>1010</v>
      </c>
      <c r="U23" s="110">
        <v>3</v>
      </c>
      <c r="V23" s="141">
        <v>38201</v>
      </c>
      <c r="W23" s="142">
        <v>5</v>
      </c>
      <c r="X23" s="143" t="s">
        <v>357</v>
      </c>
      <c r="Y23" s="141">
        <v>6000</v>
      </c>
      <c r="Z23" s="144">
        <v>100</v>
      </c>
      <c r="AA23" s="145" t="s">
        <v>26</v>
      </c>
      <c r="AB23" s="147" t="s">
        <v>120</v>
      </c>
    </row>
    <row r="24" ht="24.75" customHeight="1" spans="1:28">
      <c r="A24" s="35">
        <v>21</v>
      </c>
      <c r="B24" s="175" t="s">
        <v>386</v>
      </c>
      <c r="C24" s="175" t="s">
        <v>387</v>
      </c>
      <c r="D24" s="181">
        <v>42.57</v>
      </c>
      <c r="E24" s="177">
        <v>20</v>
      </c>
      <c r="F24" s="182">
        <f t="shared" si="0"/>
        <v>851</v>
      </c>
      <c r="G24" s="179">
        <v>3</v>
      </c>
      <c r="H24" s="180">
        <v>32208</v>
      </c>
      <c r="I24" s="191">
        <v>5</v>
      </c>
      <c r="J24" s="186">
        <v>6000</v>
      </c>
      <c r="K24" s="191">
        <v>500</v>
      </c>
      <c r="M24" s="152">
        <v>123</v>
      </c>
      <c r="N24" s="193" t="s">
        <v>386</v>
      </c>
      <c r="O24" s="109" t="s">
        <v>387</v>
      </c>
      <c r="P24" s="110" t="s">
        <v>51</v>
      </c>
      <c r="Q24" s="113" t="s">
        <v>176</v>
      </c>
      <c r="R24" s="114">
        <v>42.57</v>
      </c>
      <c r="S24" s="110">
        <v>20</v>
      </c>
      <c r="T24" s="141">
        <v>851</v>
      </c>
      <c r="U24" s="110">
        <v>3</v>
      </c>
      <c r="V24" s="141">
        <v>32208</v>
      </c>
      <c r="W24" s="142">
        <v>5</v>
      </c>
      <c r="X24" s="143" t="s">
        <v>357</v>
      </c>
      <c r="Y24" s="141">
        <v>5000</v>
      </c>
      <c r="Z24" s="144">
        <v>100</v>
      </c>
      <c r="AA24" s="145" t="s">
        <v>26</v>
      </c>
      <c r="AB24" s="147" t="s">
        <v>120</v>
      </c>
    </row>
    <row r="25" ht="24.75" customHeight="1" spans="1:28">
      <c r="A25" s="35">
        <v>22</v>
      </c>
      <c r="B25" s="175" t="s">
        <v>393</v>
      </c>
      <c r="C25" s="175" t="s">
        <v>394</v>
      </c>
      <c r="D25" s="181">
        <v>42.23</v>
      </c>
      <c r="E25" s="177">
        <v>20</v>
      </c>
      <c r="F25" s="182">
        <f t="shared" si="0"/>
        <v>845</v>
      </c>
      <c r="G25" s="179">
        <v>3</v>
      </c>
      <c r="H25" s="180">
        <v>31951</v>
      </c>
      <c r="I25" s="191">
        <v>5</v>
      </c>
      <c r="J25" s="186">
        <v>5000</v>
      </c>
      <c r="K25" s="191">
        <v>500</v>
      </c>
      <c r="M25" s="152">
        <v>126</v>
      </c>
      <c r="N25" s="193" t="s">
        <v>393</v>
      </c>
      <c r="O25" s="109" t="s">
        <v>394</v>
      </c>
      <c r="P25" s="110" t="s">
        <v>51</v>
      </c>
      <c r="Q25" s="113" t="s">
        <v>176</v>
      </c>
      <c r="R25" s="114">
        <v>42.23</v>
      </c>
      <c r="S25" s="110">
        <v>20</v>
      </c>
      <c r="T25" s="141">
        <v>845</v>
      </c>
      <c r="U25" s="110">
        <v>3</v>
      </c>
      <c r="V25" s="141">
        <v>31951</v>
      </c>
      <c r="W25" s="142">
        <v>5</v>
      </c>
      <c r="X25" s="143" t="s">
        <v>357</v>
      </c>
      <c r="Y25" s="141">
        <v>5000</v>
      </c>
      <c r="Z25" s="144">
        <v>100</v>
      </c>
      <c r="AA25" s="145" t="s">
        <v>26</v>
      </c>
      <c r="AB25" s="147" t="s">
        <v>120</v>
      </c>
    </row>
    <row r="26" ht="24.75" customHeight="1" spans="1:28">
      <c r="A26" s="35">
        <v>23</v>
      </c>
      <c r="B26" s="175" t="s">
        <v>404</v>
      </c>
      <c r="C26" s="175" t="s">
        <v>405</v>
      </c>
      <c r="D26" s="181">
        <v>24.65</v>
      </c>
      <c r="E26" s="177">
        <v>20</v>
      </c>
      <c r="F26" s="182">
        <f t="shared" si="0"/>
        <v>493</v>
      </c>
      <c r="G26" s="179">
        <v>3</v>
      </c>
      <c r="H26" s="180">
        <v>18650</v>
      </c>
      <c r="I26" s="191">
        <v>5</v>
      </c>
      <c r="J26" s="186">
        <v>7000</v>
      </c>
      <c r="K26" s="191">
        <v>500</v>
      </c>
      <c r="M26" s="152">
        <v>131</v>
      </c>
      <c r="N26" s="193" t="s">
        <v>404</v>
      </c>
      <c r="O26" s="109" t="s">
        <v>405</v>
      </c>
      <c r="P26" s="110" t="s">
        <v>51</v>
      </c>
      <c r="Q26" s="113" t="s">
        <v>176</v>
      </c>
      <c r="R26" s="114">
        <v>24.65</v>
      </c>
      <c r="S26" s="110">
        <v>20</v>
      </c>
      <c r="T26" s="141">
        <v>493</v>
      </c>
      <c r="U26" s="110">
        <v>3</v>
      </c>
      <c r="V26" s="141">
        <v>18650</v>
      </c>
      <c r="W26" s="142">
        <v>5</v>
      </c>
      <c r="X26" s="143" t="s">
        <v>357</v>
      </c>
      <c r="Y26" s="141">
        <v>3000</v>
      </c>
      <c r="Z26" s="144">
        <v>100</v>
      </c>
      <c r="AA26" s="145" t="s">
        <v>26</v>
      </c>
      <c r="AB26" s="147" t="s">
        <v>120</v>
      </c>
    </row>
    <row r="27" ht="24.75" customHeight="1" spans="1:28">
      <c r="A27" s="35">
        <v>24</v>
      </c>
      <c r="B27" s="175" t="s">
        <v>406</v>
      </c>
      <c r="C27" s="175" t="s">
        <v>407</v>
      </c>
      <c r="D27" s="181">
        <v>26.05</v>
      </c>
      <c r="E27" s="177">
        <v>20</v>
      </c>
      <c r="F27" s="182">
        <f t="shared" si="0"/>
        <v>521</v>
      </c>
      <c r="G27" s="179">
        <v>3</v>
      </c>
      <c r="H27" s="180">
        <v>19709</v>
      </c>
      <c r="I27" s="191">
        <v>5</v>
      </c>
      <c r="J27" s="186">
        <v>5000</v>
      </c>
      <c r="K27" s="191">
        <v>500</v>
      </c>
      <c r="M27" s="152">
        <v>132</v>
      </c>
      <c r="N27" s="193" t="s">
        <v>406</v>
      </c>
      <c r="O27" s="109" t="s">
        <v>407</v>
      </c>
      <c r="P27" s="110" t="s">
        <v>51</v>
      </c>
      <c r="Q27" s="113" t="s">
        <v>176</v>
      </c>
      <c r="R27" s="114">
        <v>26.05</v>
      </c>
      <c r="S27" s="110">
        <v>20</v>
      </c>
      <c r="T27" s="141">
        <v>521</v>
      </c>
      <c r="U27" s="110">
        <v>3</v>
      </c>
      <c r="V27" s="141">
        <v>19709</v>
      </c>
      <c r="W27" s="142">
        <v>5</v>
      </c>
      <c r="X27" s="143" t="s">
        <v>357</v>
      </c>
      <c r="Y27" s="141">
        <v>3000</v>
      </c>
      <c r="Z27" s="144">
        <v>100</v>
      </c>
      <c r="AA27" s="145" t="s">
        <v>26</v>
      </c>
      <c r="AB27" s="147" t="s">
        <v>120</v>
      </c>
    </row>
    <row r="28" ht="24.75" customHeight="1" spans="1:28">
      <c r="A28" s="35">
        <v>25</v>
      </c>
      <c r="B28" s="175" t="s">
        <v>408</v>
      </c>
      <c r="C28" s="175" t="s">
        <v>409</v>
      </c>
      <c r="D28" s="181">
        <v>58.56</v>
      </c>
      <c r="E28" s="177">
        <v>20</v>
      </c>
      <c r="F28" s="182">
        <f t="shared" si="0"/>
        <v>1171</v>
      </c>
      <c r="G28" s="179">
        <v>3</v>
      </c>
      <c r="H28" s="180">
        <v>44306</v>
      </c>
      <c r="I28" s="191">
        <v>5</v>
      </c>
      <c r="J28" s="186">
        <v>5000</v>
      </c>
      <c r="K28" s="191">
        <v>500</v>
      </c>
      <c r="M28" s="152">
        <v>133</v>
      </c>
      <c r="N28" s="193" t="s">
        <v>408</v>
      </c>
      <c r="O28" s="109" t="s">
        <v>409</v>
      </c>
      <c r="P28" s="110" t="s">
        <v>51</v>
      </c>
      <c r="Q28" s="113" t="s">
        <v>176</v>
      </c>
      <c r="R28" s="114">
        <v>58.56</v>
      </c>
      <c r="S28" s="110">
        <v>20</v>
      </c>
      <c r="T28" s="141">
        <v>1171</v>
      </c>
      <c r="U28" s="110">
        <v>3</v>
      </c>
      <c r="V28" s="141">
        <v>44306</v>
      </c>
      <c r="W28" s="142">
        <v>5</v>
      </c>
      <c r="X28" s="143" t="s">
        <v>357</v>
      </c>
      <c r="Y28" s="141">
        <v>7000</v>
      </c>
      <c r="Z28" s="144">
        <v>100</v>
      </c>
      <c r="AA28" s="145" t="s">
        <v>26</v>
      </c>
      <c r="AB28" s="147" t="s">
        <v>120</v>
      </c>
    </row>
    <row r="29" ht="24.75" customHeight="1" spans="1:28">
      <c r="A29" s="35">
        <v>26</v>
      </c>
      <c r="B29" s="175" t="s">
        <v>410</v>
      </c>
      <c r="C29" s="175" t="s">
        <v>411</v>
      </c>
      <c r="D29" s="181">
        <v>57.56</v>
      </c>
      <c r="E29" s="177">
        <v>20</v>
      </c>
      <c r="F29" s="182">
        <f t="shared" si="0"/>
        <v>1151</v>
      </c>
      <c r="G29" s="179">
        <v>3</v>
      </c>
      <c r="H29" s="180">
        <v>43550</v>
      </c>
      <c r="I29" s="191">
        <v>5</v>
      </c>
      <c r="J29" s="186">
        <v>7000</v>
      </c>
      <c r="K29" s="191">
        <v>500</v>
      </c>
      <c r="M29" s="152">
        <v>134</v>
      </c>
      <c r="N29" s="193" t="s">
        <v>410</v>
      </c>
      <c r="O29" s="109" t="s">
        <v>411</v>
      </c>
      <c r="P29" s="110" t="s">
        <v>51</v>
      </c>
      <c r="Q29" s="113" t="s">
        <v>176</v>
      </c>
      <c r="R29" s="114">
        <v>57.56</v>
      </c>
      <c r="S29" s="110">
        <v>20</v>
      </c>
      <c r="T29" s="141">
        <v>1151</v>
      </c>
      <c r="U29" s="110">
        <v>3</v>
      </c>
      <c r="V29" s="141">
        <v>43550</v>
      </c>
      <c r="W29" s="142">
        <v>5</v>
      </c>
      <c r="X29" s="143" t="s">
        <v>357</v>
      </c>
      <c r="Y29" s="141">
        <v>7000</v>
      </c>
      <c r="Z29" s="144">
        <v>100</v>
      </c>
      <c r="AA29" s="145" t="s">
        <v>26</v>
      </c>
      <c r="AB29" s="147" t="s">
        <v>120</v>
      </c>
    </row>
    <row r="30" ht="24.75" customHeight="1" spans="1:28">
      <c r="A30" s="35">
        <v>27</v>
      </c>
      <c r="B30" s="175" t="s">
        <v>413</v>
      </c>
      <c r="C30" s="175" t="s">
        <v>414</v>
      </c>
      <c r="D30" s="183">
        <v>50.36</v>
      </c>
      <c r="E30" s="177">
        <v>20</v>
      </c>
      <c r="F30" s="182">
        <f t="shared" si="0"/>
        <v>1007</v>
      </c>
      <c r="G30" s="184">
        <v>3</v>
      </c>
      <c r="H30" s="185">
        <v>38102</v>
      </c>
      <c r="I30" s="191">
        <v>5</v>
      </c>
      <c r="J30" s="192">
        <v>3500</v>
      </c>
      <c r="K30" s="191">
        <v>500</v>
      </c>
      <c r="M30" s="152">
        <v>135</v>
      </c>
      <c r="N30" s="193" t="s">
        <v>380</v>
      </c>
      <c r="O30" s="109" t="s">
        <v>412</v>
      </c>
      <c r="P30" s="110" t="s">
        <v>51</v>
      </c>
      <c r="Q30" s="113" t="s">
        <v>176</v>
      </c>
      <c r="R30" s="114">
        <v>57.56</v>
      </c>
      <c r="S30" s="110">
        <v>20</v>
      </c>
      <c r="T30" s="141">
        <v>1151</v>
      </c>
      <c r="U30" s="110">
        <v>3</v>
      </c>
      <c r="V30" s="141">
        <v>43550</v>
      </c>
      <c r="W30" s="142">
        <v>5</v>
      </c>
      <c r="X30" s="143" t="s">
        <v>357</v>
      </c>
      <c r="Y30" s="141">
        <v>7000</v>
      </c>
      <c r="Z30" s="144">
        <v>100</v>
      </c>
      <c r="AA30" s="145" t="s">
        <v>26</v>
      </c>
      <c r="AB30" s="147" t="s">
        <v>120</v>
      </c>
    </row>
    <row r="31" ht="24.75" customHeight="1" spans="1:28">
      <c r="A31" s="35">
        <v>28</v>
      </c>
      <c r="B31" s="175" t="s">
        <v>415</v>
      </c>
      <c r="C31" s="175" t="s">
        <v>416</v>
      </c>
      <c r="D31" s="183">
        <v>76.28</v>
      </c>
      <c r="E31" s="177">
        <v>20</v>
      </c>
      <c r="F31" s="182">
        <f t="shared" si="0"/>
        <v>1526</v>
      </c>
      <c r="G31" s="184">
        <v>3</v>
      </c>
      <c r="H31" s="185">
        <v>57713</v>
      </c>
      <c r="I31" s="191">
        <v>5</v>
      </c>
      <c r="J31" s="192">
        <v>5500</v>
      </c>
      <c r="K31" s="191">
        <v>500</v>
      </c>
      <c r="M31" s="152">
        <v>136</v>
      </c>
      <c r="N31" s="193" t="s">
        <v>384</v>
      </c>
      <c r="O31" s="109" t="s">
        <v>385</v>
      </c>
      <c r="P31" s="110" t="s">
        <v>51</v>
      </c>
      <c r="Q31" s="113" t="s">
        <v>176</v>
      </c>
      <c r="R31" s="114">
        <v>42.47</v>
      </c>
      <c r="S31" s="110">
        <v>20</v>
      </c>
      <c r="T31" s="141">
        <v>849</v>
      </c>
      <c r="U31" s="110">
        <v>3</v>
      </c>
      <c r="V31" s="141">
        <v>32133</v>
      </c>
      <c r="W31" s="142">
        <v>5</v>
      </c>
      <c r="X31" s="143" t="s">
        <v>357</v>
      </c>
      <c r="Y31" s="141">
        <v>5000</v>
      </c>
      <c r="Z31" s="144">
        <v>100</v>
      </c>
      <c r="AA31" s="145" t="s">
        <v>26</v>
      </c>
      <c r="AB31" s="147" t="s">
        <v>120</v>
      </c>
    </row>
    <row r="32" s="70" customFormat="1" ht="24.75" customHeight="1" spans="1:28">
      <c r="A32" s="35">
        <f>MAX(A$2:A31)+1</f>
        <v>29</v>
      </c>
      <c r="B32" s="175" t="s">
        <v>304</v>
      </c>
      <c r="C32" s="175" t="s">
        <v>305</v>
      </c>
      <c r="D32" s="183">
        <v>30.47</v>
      </c>
      <c r="E32" s="177">
        <v>20</v>
      </c>
      <c r="F32" s="178">
        <v>609</v>
      </c>
      <c r="G32" s="184">
        <v>3</v>
      </c>
      <c r="H32" s="186">
        <v>23054</v>
      </c>
      <c r="I32" s="191">
        <v>5</v>
      </c>
      <c r="J32" s="192">
        <v>2000</v>
      </c>
      <c r="K32" s="191">
        <v>500</v>
      </c>
      <c r="M32" s="152">
        <v>137</v>
      </c>
      <c r="N32" s="193" t="s">
        <v>413</v>
      </c>
      <c r="O32" s="109" t="s">
        <v>414</v>
      </c>
      <c r="P32" s="110" t="s">
        <v>51</v>
      </c>
      <c r="Q32" s="113" t="s">
        <v>176</v>
      </c>
      <c r="R32" s="114">
        <v>50.36</v>
      </c>
      <c r="S32" s="110">
        <v>20</v>
      </c>
      <c r="T32" s="141">
        <v>1007</v>
      </c>
      <c r="U32" s="110">
        <v>3</v>
      </c>
      <c r="V32" s="141">
        <v>38102</v>
      </c>
      <c r="W32" s="142">
        <v>5</v>
      </c>
      <c r="X32" s="143" t="s">
        <v>357</v>
      </c>
      <c r="Y32" s="141">
        <v>6000</v>
      </c>
      <c r="Z32" s="144">
        <v>100</v>
      </c>
      <c r="AA32" s="145" t="s">
        <v>26</v>
      </c>
      <c r="AB32" s="147" t="s">
        <v>120</v>
      </c>
    </row>
    <row r="33" s="70" customFormat="1" ht="24.75" customHeight="1" spans="1:28">
      <c r="A33" s="35">
        <f>MAX(A$2:A32)+1</f>
        <v>30</v>
      </c>
      <c r="B33" s="175" t="s">
        <v>307</v>
      </c>
      <c r="C33" s="175" t="s">
        <v>305</v>
      </c>
      <c r="D33" s="183">
        <v>30.47</v>
      </c>
      <c r="E33" s="177">
        <v>20</v>
      </c>
      <c r="F33" s="178">
        <v>609</v>
      </c>
      <c r="G33" s="184">
        <v>3</v>
      </c>
      <c r="H33" s="186">
        <v>23054</v>
      </c>
      <c r="I33" s="191">
        <v>5</v>
      </c>
      <c r="J33" s="192">
        <v>2000</v>
      </c>
      <c r="K33" s="191">
        <v>500</v>
      </c>
      <c r="M33" s="152">
        <v>138</v>
      </c>
      <c r="N33" s="193" t="s">
        <v>415</v>
      </c>
      <c r="O33" s="109" t="s">
        <v>416</v>
      </c>
      <c r="P33" s="110" t="s">
        <v>51</v>
      </c>
      <c r="Q33" s="113" t="s">
        <v>176</v>
      </c>
      <c r="R33" s="114">
        <v>76.28</v>
      </c>
      <c r="S33" s="110">
        <v>20</v>
      </c>
      <c r="T33" s="141">
        <v>1526</v>
      </c>
      <c r="U33" s="110">
        <v>3</v>
      </c>
      <c r="V33" s="141">
        <v>57713</v>
      </c>
      <c r="W33" s="142">
        <v>5</v>
      </c>
      <c r="X33" s="143" t="s">
        <v>357</v>
      </c>
      <c r="Y33" s="141">
        <v>10000</v>
      </c>
      <c r="Z33" s="144">
        <v>500</v>
      </c>
      <c r="AA33" s="145" t="s">
        <v>26</v>
      </c>
      <c r="AB33" s="147" t="s">
        <v>120</v>
      </c>
    </row>
    <row r="34" s="70" customFormat="1" ht="24.75" customHeight="1" spans="1:28">
      <c r="A34" s="35">
        <f>MAX(A$2:A33)+1</f>
        <v>31</v>
      </c>
      <c r="B34" s="175" t="s">
        <v>308</v>
      </c>
      <c r="C34" s="175" t="s">
        <v>305</v>
      </c>
      <c r="D34" s="183">
        <v>30.47</v>
      </c>
      <c r="E34" s="177">
        <v>20</v>
      </c>
      <c r="F34" s="178">
        <v>609</v>
      </c>
      <c r="G34" s="184">
        <v>3</v>
      </c>
      <c r="H34" s="186">
        <v>23054</v>
      </c>
      <c r="I34" s="191">
        <v>5</v>
      </c>
      <c r="J34" s="192">
        <v>2000</v>
      </c>
      <c r="K34" s="191">
        <v>500</v>
      </c>
      <c r="M34" s="152">
        <v>159</v>
      </c>
      <c r="N34" s="195" t="s">
        <v>304</v>
      </c>
      <c r="O34" s="143" t="s">
        <v>305</v>
      </c>
      <c r="P34" s="110" t="s">
        <v>51</v>
      </c>
      <c r="Q34" s="113" t="s">
        <v>449</v>
      </c>
      <c r="R34" s="157">
        <v>30.47</v>
      </c>
      <c r="S34" s="110">
        <v>20</v>
      </c>
      <c r="T34" s="141">
        <v>609</v>
      </c>
      <c r="U34" s="110">
        <v>3</v>
      </c>
      <c r="V34" s="141">
        <v>23054</v>
      </c>
      <c r="W34" s="142">
        <v>5</v>
      </c>
      <c r="X34" s="143" t="s">
        <v>143</v>
      </c>
      <c r="Y34" s="141">
        <v>4000</v>
      </c>
      <c r="Z34" s="144">
        <v>100</v>
      </c>
      <c r="AA34" s="145" t="s">
        <v>26</v>
      </c>
      <c r="AB34" s="147" t="s">
        <v>120</v>
      </c>
    </row>
    <row r="35" s="70" customFormat="1" ht="24.75" customHeight="1" spans="1:28">
      <c r="A35" s="35">
        <f>MAX(A$2:A34)+1</f>
        <v>32</v>
      </c>
      <c r="B35" s="175" t="s">
        <v>310</v>
      </c>
      <c r="C35" s="175" t="s">
        <v>305</v>
      </c>
      <c r="D35" s="183">
        <v>30.47</v>
      </c>
      <c r="E35" s="177">
        <v>20</v>
      </c>
      <c r="F35" s="178">
        <v>609</v>
      </c>
      <c r="G35" s="184">
        <v>3</v>
      </c>
      <c r="H35" s="186">
        <v>23054</v>
      </c>
      <c r="I35" s="191">
        <v>5</v>
      </c>
      <c r="J35" s="192">
        <v>2000</v>
      </c>
      <c r="K35" s="191">
        <v>500</v>
      </c>
      <c r="M35" s="152">
        <v>160</v>
      </c>
      <c r="N35" s="195" t="s">
        <v>307</v>
      </c>
      <c r="O35" s="143" t="s">
        <v>305</v>
      </c>
      <c r="P35" s="110" t="s">
        <v>51</v>
      </c>
      <c r="Q35" s="113" t="s">
        <v>449</v>
      </c>
      <c r="R35" s="157">
        <v>30.47</v>
      </c>
      <c r="S35" s="110">
        <v>20</v>
      </c>
      <c r="T35" s="141">
        <v>609</v>
      </c>
      <c r="U35" s="110">
        <v>3</v>
      </c>
      <c r="V35" s="141">
        <v>23054</v>
      </c>
      <c r="W35" s="142">
        <v>5</v>
      </c>
      <c r="X35" s="143" t="s">
        <v>143</v>
      </c>
      <c r="Y35" s="141">
        <v>4000</v>
      </c>
      <c r="Z35" s="144">
        <v>100</v>
      </c>
      <c r="AA35" s="145" t="s">
        <v>26</v>
      </c>
      <c r="AB35" s="147" t="s">
        <v>120</v>
      </c>
    </row>
    <row r="36" s="70" customFormat="1" ht="24.75" customHeight="1" spans="1:28">
      <c r="A36" s="35">
        <f>MAX(A$2:A35)+1</f>
        <v>33</v>
      </c>
      <c r="B36" s="175" t="s">
        <v>311</v>
      </c>
      <c r="C36" s="175" t="s">
        <v>305</v>
      </c>
      <c r="D36" s="183">
        <v>29.46</v>
      </c>
      <c r="E36" s="177">
        <v>20</v>
      </c>
      <c r="F36" s="178">
        <v>589</v>
      </c>
      <c r="G36" s="184">
        <v>3</v>
      </c>
      <c r="H36" s="186">
        <v>22289</v>
      </c>
      <c r="I36" s="191">
        <v>5</v>
      </c>
      <c r="J36" s="192">
        <v>2000</v>
      </c>
      <c r="K36" s="191">
        <v>500</v>
      </c>
      <c r="M36" s="152">
        <v>161</v>
      </c>
      <c r="N36" s="195" t="s">
        <v>308</v>
      </c>
      <c r="O36" s="143" t="s">
        <v>305</v>
      </c>
      <c r="P36" s="110" t="s">
        <v>51</v>
      </c>
      <c r="Q36" s="113" t="s">
        <v>449</v>
      </c>
      <c r="R36" s="157">
        <v>30.47</v>
      </c>
      <c r="S36" s="110">
        <v>20</v>
      </c>
      <c r="T36" s="141">
        <v>609</v>
      </c>
      <c r="U36" s="110">
        <v>3</v>
      </c>
      <c r="V36" s="141">
        <v>23054</v>
      </c>
      <c r="W36" s="142">
        <v>5</v>
      </c>
      <c r="X36" s="143" t="s">
        <v>143</v>
      </c>
      <c r="Y36" s="141">
        <v>4000</v>
      </c>
      <c r="Z36" s="144">
        <v>100</v>
      </c>
      <c r="AA36" s="145" t="s">
        <v>26</v>
      </c>
      <c r="AB36" s="147" t="s">
        <v>120</v>
      </c>
    </row>
    <row r="37" ht="24.75" customHeight="1" spans="1:11">
      <c r="A37" s="12">
        <f>MAX(A$2:A36)+1</f>
        <v>34</v>
      </c>
      <c r="B37" s="13" t="s">
        <v>23</v>
      </c>
      <c r="C37" s="13" t="s">
        <v>24</v>
      </c>
      <c r="D37" s="14">
        <v>7123.64</v>
      </c>
      <c r="E37" s="15">
        <v>20.7</v>
      </c>
      <c r="F37" s="16">
        <f t="shared" ref="F37" si="2">D37*E37</f>
        <v>147459</v>
      </c>
      <c r="G37" s="17">
        <v>8</v>
      </c>
      <c r="H37" s="18">
        <v>14701321</v>
      </c>
      <c r="I37" s="43">
        <v>2</v>
      </c>
      <c r="J37" s="44">
        <v>500000</v>
      </c>
      <c r="K37" s="45">
        <v>10000</v>
      </c>
    </row>
    <row r="38" ht="24.75" customHeight="1" spans="1:11">
      <c r="A38" s="12">
        <f>MAX(A$2:A37)+1</f>
        <v>35</v>
      </c>
      <c r="B38" s="13" t="s">
        <v>33</v>
      </c>
      <c r="C38" s="13" t="s">
        <v>34</v>
      </c>
      <c r="D38" s="19">
        <v>1049.93</v>
      </c>
      <c r="E38" s="15">
        <f>22*0.9</f>
        <v>19.8</v>
      </c>
      <c r="F38" s="20">
        <f t="shared" ref="F38:F63" si="3">D38*E38</f>
        <v>20789</v>
      </c>
      <c r="G38" s="17">
        <v>5</v>
      </c>
      <c r="H38" s="18">
        <v>1324459</v>
      </c>
      <c r="I38" s="43">
        <v>3</v>
      </c>
      <c r="J38" s="44">
        <v>200000</v>
      </c>
      <c r="K38" s="45">
        <v>5000</v>
      </c>
    </row>
    <row r="39" ht="24.75" customHeight="1" spans="1:11">
      <c r="A39" s="12">
        <f>MAX(A$2:A38)+1</f>
        <v>36</v>
      </c>
      <c r="B39" s="187" t="s">
        <v>41</v>
      </c>
      <c r="C39" s="187" t="s">
        <v>42</v>
      </c>
      <c r="D39" s="188">
        <v>1000</v>
      </c>
      <c r="E39" s="15">
        <f>43*0.9</f>
        <v>38.7</v>
      </c>
      <c r="F39" s="20">
        <f t="shared" si="3"/>
        <v>38700</v>
      </c>
      <c r="G39" s="17">
        <v>5</v>
      </c>
      <c r="H39" s="18">
        <v>2465563</v>
      </c>
      <c r="I39" s="49">
        <v>3</v>
      </c>
      <c r="J39" s="44">
        <v>200000</v>
      </c>
      <c r="K39" s="45">
        <v>5000</v>
      </c>
    </row>
    <row r="40" ht="24.75" customHeight="1" spans="1:11">
      <c r="A40" s="12">
        <f>MAX(A$2:A39)+1</f>
        <v>37</v>
      </c>
      <c r="B40" s="187" t="s">
        <v>46</v>
      </c>
      <c r="C40" s="187" t="s">
        <v>47</v>
      </c>
      <c r="D40" s="19">
        <v>676</v>
      </c>
      <c r="E40" s="15">
        <f>12*0.9</f>
        <v>10.8</v>
      </c>
      <c r="F40" s="20">
        <f t="shared" si="3"/>
        <v>7301</v>
      </c>
      <c r="G40" s="17">
        <v>5</v>
      </c>
      <c r="H40" s="18">
        <v>465144</v>
      </c>
      <c r="I40" s="49">
        <v>3</v>
      </c>
      <c r="J40" s="44">
        <v>50000</v>
      </c>
      <c r="K40" s="45">
        <v>2000</v>
      </c>
    </row>
    <row r="41" ht="24.75" customHeight="1" spans="1:11">
      <c r="A41" s="12">
        <f>MAX(A$2:A40)+1</f>
        <v>38</v>
      </c>
      <c r="B41" s="13" t="s">
        <v>55</v>
      </c>
      <c r="C41" s="21" t="s">
        <v>56</v>
      </c>
      <c r="D41" s="19">
        <v>536.01</v>
      </c>
      <c r="E41" s="15">
        <f>23*0.9</f>
        <v>20.7</v>
      </c>
      <c r="F41" s="20">
        <f t="shared" si="3"/>
        <v>11095</v>
      </c>
      <c r="G41" s="17">
        <v>5</v>
      </c>
      <c r="H41" s="18">
        <v>706858</v>
      </c>
      <c r="I41" s="49">
        <v>3</v>
      </c>
      <c r="J41" s="44">
        <v>100000</v>
      </c>
      <c r="K41" s="45">
        <v>5000</v>
      </c>
    </row>
    <row r="42" ht="24.75" customHeight="1" spans="1:11">
      <c r="A42" s="12">
        <f>MAX(A$2:A41)+1</f>
        <v>39</v>
      </c>
      <c r="B42" s="13" t="s">
        <v>61</v>
      </c>
      <c r="C42" s="21" t="s">
        <v>37</v>
      </c>
      <c r="D42" s="14">
        <v>200.82</v>
      </c>
      <c r="E42" s="15">
        <f>23*0.9</f>
        <v>20.7</v>
      </c>
      <c r="F42" s="16">
        <f t="shared" si="3"/>
        <v>4157</v>
      </c>
      <c r="G42" s="17">
        <v>3</v>
      </c>
      <c r="H42" s="18">
        <v>157259</v>
      </c>
      <c r="I42" s="43">
        <v>5</v>
      </c>
      <c r="J42" s="44">
        <v>50000</v>
      </c>
      <c r="K42" s="45">
        <v>5000</v>
      </c>
    </row>
    <row r="43" ht="24.75" customHeight="1" spans="1:11">
      <c r="A43" s="12">
        <f>MAX(A$2:A42)+1</f>
        <v>40</v>
      </c>
      <c r="B43" s="189" t="s">
        <v>67</v>
      </c>
      <c r="C43" s="189" t="s">
        <v>68</v>
      </c>
      <c r="D43" s="19">
        <v>4977.28</v>
      </c>
      <c r="E43" s="15">
        <f>3.1*0.9</f>
        <v>2.79</v>
      </c>
      <c r="F43" s="20">
        <f t="shared" si="3"/>
        <v>13887</v>
      </c>
      <c r="G43" s="17">
        <v>5</v>
      </c>
      <c r="H43" s="190">
        <v>884735</v>
      </c>
      <c r="I43" s="49">
        <v>3</v>
      </c>
      <c r="J43" s="44">
        <v>100000</v>
      </c>
      <c r="K43" s="45">
        <v>5000</v>
      </c>
    </row>
    <row r="44" ht="24.75" customHeight="1" spans="1:11">
      <c r="A44" s="12">
        <f>MAX(A$2:A43)+1</f>
        <v>41</v>
      </c>
      <c r="B44" s="189" t="s">
        <v>73</v>
      </c>
      <c r="C44" s="189" t="s">
        <v>74</v>
      </c>
      <c r="D44" s="19">
        <v>1504.75</v>
      </c>
      <c r="E44" s="15">
        <f>3*0.9</f>
        <v>2.7</v>
      </c>
      <c r="F44" s="20">
        <f t="shared" si="3"/>
        <v>4063</v>
      </c>
      <c r="G44" s="17">
        <v>5</v>
      </c>
      <c r="H44" s="190">
        <v>258852</v>
      </c>
      <c r="I44" s="49">
        <v>3</v>
      </c>
      <c r="J44" s="44">
        <v>50000</v>
      </c>
      <c r="K44" s="45">
        <v>5000</v>
      </c>
    </row>
    <row r="45" ht="24.75" customHeight="1" spans="1:11">
      <c r="A45" s="12">
        <f>MAX(A$2:A44)+1</f>
        <v>42</v>
      </c>
      <c r="B45" s="22" t="s">
        <v>502</v>
      </c>
      <c r="C45" s="22" t="s">
        <v>50</v>
      </c>
      <c r="D45" s="23">
        <v>2628.79</v>
      </c>
      <c r="E45" s="24">
        <v>9</v>
      </c>
      <c r="F45" s="25">
        <f t="shared" si="3"/>
        <v>23659</v>
      </c>
      <c r="G45" s="26">
        <v>2</v>
      </c>
      <c r="H45" s="27">
        <v>576333</v>
      </c>
      <c r="I45" s="50">
        <v>3</v>
      </c>
      <c r="J45" s="51">
        <v>100000</v>
      </c>
      <c r="K45" s="52">
        <v>5000</v>
      </c>
    </row>
    <row r="46" ht="24.75" customHeight="1" spans="1:11">
      <c r="A46" s="12">
        <f>MAX(A$2:A45)+1</f>
        <v>43</v>
      </c>
      <c r="B46" s="187" t="s">
        <v>75</v>
      </c>
      <c r="C46" s="187" t="s">
        <v>76</v>
      </c>
      <c r="D46" s="188">
        <v>1268.31</v>
      </c>
      <c r="E46" s="15">
        <f>26*0.9</f>
        <v>23.4</v>
      </c>
      <c r="F46" s="20">
        <f t="shared" si="3"/>
        <v>29678</v>
      </c>
      <c r="G46" s="17">
        <v>5</v>
      </c>
      <c r="H46" s="18">
        <v>1890774</v>
      </c>
      <c r="I46" s="43">
        <v>3</v>
      </c>
      <c r="J46" s="44">
        <v>200000</v>
      </c>
      <c r="K46" s="45">
        <v>3000</v>
      </c>
    </row>
    <row r="47" ht="24.75" customHeight="1" spans="1:11">
      <c r="A47" s="12">
        <f>MAX(A$2:A46)+1</f>
        <v>44</v>
      </c>
      <c r="B47" s="28" t="s">
        <v>63</v>
      </c>
      <c r="C47" s="28" t="s">
        <v>64</v>
      </c>
      <c r="D47" s="29">
        <v>322.19</v>
      </c>
      <c r="E47" s="30">
        <f>25*0.9</f>
        <v>22.5</v>
      </c>
      <c r="F47" s="20">
        <f t="shared" si="3"/>
        <v>7249</v>
      </c>
      <c r="G47" s="17">
        <v>5</v>
      </c>
      <c r="H47" s="18">
        <v>3444654</v>
      </c>
      <c r="I47" s="43">
        <v>3</v>
      </c>
      <c r="J47" s="44">
        <v>200000</v>
      </c>
      <c r="K47" s="45">
        <v>5000</v>
      </c>
    </row>
    <row r="48" ht="24.75" customHeight="1" spans="1:11">
      <c r="A48" s="12">
        <f>MAX(A$2:A47)+1</f>
        <v>45</v>
      </c>
      <c r="B48" s="13" t="s">
        <v>70</v>
      </c>
      <c r="C48" s="13" t="s">
        <v>71</v>
      </c>
      <c r="D48" s="14">
        <v>1486.32</v>
      </c>
      <c r="E48" s="15">
        <f>35*0.9</f>
        <v>31.5</v>
      </c>
      <c r="F48" s="20">
        <f t="shared" si="3"/>
        <v>46819</v>
      </c>
      <c r="G48" s="17"/>
      <c r="H48" s="18"/>
      <c r="I48" s="43"/>
      <c r="J48" s="44"/>
      <c r="K48" s="45"/>
    </row>
    <row r="49" ht="24.75" customHeight="1" spans="1:11">
      <c r="A49" s="12">
        <f>MAX(A$2:A48)+1</f>
        <v>46</v>
      </c>
      <c r="B49" s="189" t="s">
        <v>89</v>
      </c>
      <c r="C49" s="189" t="s">
        <v>90</v>
      </c>
      <c r="D49" s="19">
        <v>683.44</v>
      </c>
      <c r="E49" s="15">
        <f>3*0.9</f>
        <v>2.7</v>
      </c>
      <c r="F49" s="20">
        <f t="shared" si="3"/>
        <v>1845</v>
      </c>
      <c r="G49" s="17">
        <v>5</v>
      </c>
      <c r="H49" s="190">
        <v>117544</v>
      </c>
      <c r="I49" s="49">
        <v>3</v>
      </c>
      <c r="J49" s="44">
        <v>50000</v>
      </c>
      <c r="K49" s="45">
        <v>5000</v>
      </c>
    </row>
    <row r="50" ht="24.75" customHeight="1" spans="1:11">
      <c r="A50" s="12">
        <f>MAX(A$2:A49)+1</f>
        <v>47</v>
      </c>
      <c r="B50" s="189" t="s">
        <v>89</v>
      </c>
      <c r="C50" s="189" t="s">
        <v>90</v>
      </c>
      <c r="D50" s="19">
        <v>2415.6</v>
      </c>
      <c r="E50" s="15">
        <f>3.4*0.9</f>
        <v>3.06</v>
      </c>
      <c r="F50" s="20">
        <f t="shared" si="3"/>
        <v>7392</v>
      </c>
      <c r="G50" s="17">
        <v>5</v>
      </c>
      <c r="H50" s="190">
        <v>470941</v>
      </c>
      <c r="I50" s="49">
        <v>3</v>
      </c>
      <c r="J50" s="44">
        <v>100000</v>
      </c>
      <c r="K50" s="45">
        <v>5000</v>
      </c>
    </row>
    <row r="51" ht="24.75" customHeight="1" spans="1:11">
      <c r="A51" s="12">
        <f>MAX(A$2:A50)+1</f>
        <v>48</v>
      </c>
      <c r="B51" s="31" t="s">
        <v>27</v>
      </c>
      <c r="C51" s="31" t="s">
        <v>28</v>
      </c>
      <c r="D51" s="32">
        <v>14791</v>
      </c>
      <c r="E51" s="15">
        <f>24*0.9</f>
        <v>21.6</v>
      </c>
      <c r="F51" s="16">
        <f t="shared" si="3"/>
        <v>319486</v>
      </c>
      <c r="G51" s="17">
        <v>5</v>
      </c>
      <c r="H51" s="18">
        <v>20354335</v>
      </c>
      <c r="I51" s="43">
        <v>3</v>
      </c>
      <c r="J51" s="44">
        <v>600000</v>
      </c>
      <c r="K51" s="45">
        <v>20000</v>
      </c>
    </row>
    <row r="52" ht="24.75" customHeight="1" spans="1:11">
      <c r="A52" s="12">
        <f>MAX(A$2:A51)+1</f>
        <v>49</v>
      </c>
      <c r="B52" s="31" t="s">
        <v>81</v>
      </c>
      <c r="C52" s="33" t="s">
        <v>82</v>
      </c>
      <c r="D52" s="32">
        <v>805.37</v>
      </c>
      <c r="E52" s="15">
        <f>30*0.9</f>
        <v>27</v>
      </c>
      <c r="F52" s="20">
        <f t="shared" si="3"/>
        <v>21745</v>
      </c>
      <c r="G52" s="17">
        <v>5</v>
      </c>
      <c r="H52" s="18">
        <v>1385366</v>
      </c>
      <c r="I52" s="43">
        <v>3</v>
      </c>
      <c r="J52" s="44">
        <v>300000</v>
      </c>
      <c r="K52" s="45">
        <v>5000</v>
      </c>
    </row>
    <row r="53" ht="24.75" customHeight="1" spans="1:11">
      <c r="A53" s="12">
        <f>MAX(A$2:A52)+1</f>
        <v>50</v>
      </c>
      <c r="B53" s="31"/>
      <c r="C53" s="33" t="s">
        <v>99</v>
      </c>
      <c r="D53" s="32">
        <v>737.46</v>
      </c>
      <c r="E53" s="15">
        <f t="shared" ref="E53:E55" si="4">30*0.9</f>
        <v>27</v>
      </c>
      <c r="F53" s="20">
        <f t="shared" si="3"/>
        <v>19911</v>
      </c>
      <c r="G53" s="17">
        <v>5</v>
      </c>
      <c r="H53" s="18">
        <v>1268522</v>
      </c>
      <c r="I53" s="43">
        <v>3</v>
      </c>
      <c r="J53" s="44">
        <v>300000</v>
      </c>
      <c r="K53" s="45">
        <v>5000</v>
      </c>
    </row>
    <row r="54" ht="24.75" customHeight="1" spans="1:11">
      <c r="A54" s="12">
        <f>MAX(A$2:A53)+1</f>
        <v>51</v>
      </c>
      <c r="B54" s="31"/>
      <c r="C54" s="33" t="s">
        <v>87</v>
      </c>
      <c r="D54" s="32">
        <v>1097.72</v>
      </c>
      <c r="E54" s="15">
        <f t="shared" si="4"/>
        <v>27</v>
      </c>
      <c r="F54" s="20">
        <f t="shared" si="3"/>
        <v>29638</v>
      </c>
      <c r="G54" s="17">
        <v>5</v>
      </c>
      <c r="H54" s="18">
        <v>1888226</v>
      </c>
      <c r="I54" s="43">
        <v>3</v>
      </c>
      <c r="J54" s="44">
        <v>300000</v>
      </c>
      <c r="K54" s="45">
        <v>5000</v>
      </c>
    </row>
    <row r="55" ht="24.75" customHeight="1" spans="1:11">
      <c r="A55" s="12">
        <f>MAX(A$2:A54)+1</f>
        <v>52</v>
      </c>
      <c r="B55" s="31"/>
      <c r="C55" s="33" t="s">
        <v>88</v>
      </c>
      <c r="D55" s="32">
        <v>758.36</v>
      </c>
      <c r="E55" s="15">
        <f t="shared" si="4"/>
        <v>27</v>
      </c>
      <c r="F55" s="20">
        <f t="shared" si="3"/>
        <v>20476</v>
      </c>
      <c r="G55" s="17">
        <v>5</v>
      </c>
      <c r="H55" s="18">
        <v>1304518</v>
      </c>
      <c r="I55" s="43">
        <v>3</v>
      </c>
      <c r="J55" s="44">
        <v>300000</v>
      </c>
      <c r="K55" s="45">
        <v>5000</v>
      </c>
    </row>
    <row r="56" ht="24.75" customHeight="1" spans="1:11">
      <c r="A56" s="12">
        <f>MAX(A$2:A55)+1</f>
        <v>53</v>
      </c>
      <c r="B56" s="31" t="s">
        <v>81</v>
      </c>
      <c r="C56" s="33" t="s">
        <v>91</v>
      </c>
      <c r="D56" s="32">
        <v>1298.02</v>
      </c>
      <c r="E56" s="15">
        <f>40*0.9</f>
        <v>36</v>
      </c>
      <c r="F56" s="20">
        <f t="shared" si="3"/>
        <v>46729</v>
      </c>
      <c r="G56" s="17">
        <v>5</v>
      </c>
      <c r="H56" s="18">
        <v>2977087</v>
      </c>
      <c r="I56" s="43">
        <v>3</v>
      </c>
      <c r="J56" s="44">
        <v>400000</v>
      </c>
      <c r="K56" s="45">
        <v>5000</v>
      </c>
    </row>
    <row r="57" ht="24.75" customHeight="1" spans="1:11">
      <c r="A57" s="12">
        <f>MAX(A$2:A56)+1</f>
        <v>54</v>
      </c>
      <c r="B57" s="31"/>
      <c r="C57" s="33" t="s">
        <v>94</v>
      </c>
      <c r="D57" s="32">
        <v>799.51</v>
      </c>
      <c r="E57" s="15">
        <f t="shared" ref="E57:E63" si="5">40*0.9</f>
        <v>36</v>
      </c>
      <c r="F57" s="20">
        <f t="shared" si="3"/>
        <v>28782</v>
      </c>
      <c r="G57" s="17">
        <v>5</v>
      </c>
      <c r="H57" s="18">
        <v>1833691</v>
      </c>
      <c r="I57" s="43">
        <v>3</v>
      </c>
      <c r="J57" s="44">
        <v>300000</v>
      </c>
      <c r="K57" s="45">
        <v>5000</v>
      </c>
    </row>
    <row r="58" ht="24.75" customHeight="1" spans="1:11">
      <c r="A58" s="12">
        <f>MAX(A$2:A57)+1</f>
        <v>55</v>
      </c>
      <c r="B58" s="31"/>
      <c r="C58" s="33" t="s">
        <v>96</v>
      </c>
      <c r="D58" s="32">
        <v>666.39</v>
      </c>
      <c r="E58" s="15">
        <f t="shared" si="5"/>
        <v>36</v>
      </c>
      <c r="F58" s="20">
        <f t="shared" si="3"/>
        <v>23990</v>
      </c>
      <c r="G58" s="17">
        <v>5</v>
      </c>
      <c r="H58" s="18">
        <v>1528394</v>
      </c>
      <c r="I58" s="43">
        <v>3</v>
      </c>
      <c r="J58" s="44">
        <v>300000</v>
      </c>
      <c r="K58" s="45">
        <v>5000</v>
      </c>
    </row>
    <row r="59" ht="24.75" customHeight="1" spans="1:11">
      <c r="A59" s="12">
        <f>MAX(A$2:A58)+1</f>
        <v>56</v>
      </c>
      <c r="B59" s="31"/>
      <c r="C59" s="33" t="s">
        <v>98</v>
      </c>
      <c r="D59" s="32">
        <v>508.8</v>
      </c>
      <c r="E59" s="15">
        <f t="shared" si="5"/>
        <v>36</v>
      </c>
      <c r="F59" s="20">
        <f t="shared" si="3"/>
        <v>18317</v>
      </c>
      <c r="G59" s="17">
        <v>5</v>
      </c>
      <c r="H59" s="18">
        <v>1166969</v>
      </c>
      <c r="I59" s="43">
        <v>3</v>
      </c>
      <c r="J59" s="44">
        <v>300000</v>
      </c>
      <c r="K59" s="45">
        <v>5000</v>
      </c>
    </row>
    <row r="60" ht="24.75" customHeight="1" spans="1:11">
      <c r="A60" s="12">
        <f>MAX(A$2:A59)+1</f>
        <v>57</v>
      </c>
      <c r="B60" s="31"/>
      <c r="C60" s="33" t="s">
        <v>100</v>
      </c>
      <c r="D60" s="32">
        <v>982.64</v>
      </c>
      <c r="E60" s="15">
        <f t="shared" si="5"/>
        <v>36</v>
      </c>
      <c r="F60" s="20">
        <f t="shared" si="3"/>
        <v>35375</v>
      </c>
      <c r="G60" s="17">
        <v>5</v>
      </c>
      <c r="H60" s="18">
        <v>2253728</v>
      </c>
      <c r="I60" s="43">
        <v>3</v>
      </c>
      <c r="J60" s="44">
        <v>300000</v>
      </c>
      <c r="K60" s="45">
        <v>5000</v>
      </c>
    </row>
    <row r="61" ht="24.75" customHeight="1" spans="1:11">
      <c r="A61" s="12">
        <f>MAX(A$2:A60)+1</f>
        <v>58</v>
      </c>
      <c r="B61" s="31"/>
      <c r="C61" s="33" t="s">
        <v>101</v>
      </c>
      <c r="D61" s="32">
        <v>541.22</v>
      </c>
      <c r="E61" s="15">
        <f t="shared" si="5"/>
        <v>36</v>
      </c>
      <c r="F61" s="34">
        <f t="shared" si="3"/>
        <v>19484</v>
      </c>
      <c r="G61" s="17">
        <v>5</v>
      </c>
      <c r="H61" s="18">
        <v>1241318</v>
      </c>
      <c r="I61" s="43">
        <v>3</v>
      </c>
      <c r="J61" s="44">
        <v>300000</v>
      </c>
      <c r="K61" s="45">
        <v>5000</v>
      </c>
    </row>
    <row r="62" ht="24.75" customHeight="1" spans="1:11">
      <c r="A62" s="12">
        <f>MAX(A$2:A61)+1</f>
        <v>59</v>
      </c>
      <c r="B62" s="31"/>
      <c r="C62" s="33" t="s">
        <v>103</v>
      </c>
      <c r="D62" s="32">
        <v>905.9</v>
      </c>
      <c r="E62" s="15">
        <f t="shared" si="5"/>
        <v>36</v>
      </c>
      <c r="F62" s="34">
        <f t="shared" si="3"/>
        <v>32612</v>
      </c>
      <c r="G62" s="17">
        <v>5</v>
      </c>
      <c r="H62" s="18">
        <v>2077698</v>
      </c>
      <c r="I62" s="43">
        <v>3</v>
      </c>
      <c r="J62" s="44">
        <v>300000</v>
      </c>
      <c r="K62" s="45">
        <v>5000</v>
      </c>
    </row>
    <row r="63" ht="24.75" customHeight="1" spans="1:11">
      <c r="A63" s="12">
        <f>MAX(A$2:A62)+1</f>
        <v>60</v>
      </c>
      <c r="B63" s="31"/>
      <c r="C63" s="33" t="s">
        <v>104</v>
      </c>
      <c r="D63" s="32">
        <v>997.93</v>
      </c>
      <c r="E63" s="15">
        <f t="shared" si="5"/>
        <v>36</v>
      </c>
      <c r="F63" s="34">
        <f t="shared" si="3"/>
        <v>35925</v>
      </c>
      <c r="G63" s="17">
        <v>5</v>
      </c>
      <c r="H63" s="18">
        <v>2288768</v>
      </c>
      <c r="I63" s="43">
        <v>3</v>
      </c>
      <c r="J63" s="44">
        <v>300000</v>
      </c>
      <c r="K63" s="45">
        <v>5000</v>
      </c>
    </row>
    <row r="64" ht="24.75" customHeight="1" spans="1:11">
      <c r="A64" s="12">
        <f>MAX(A$2:A63)+1</f>
        <v>61</v>
      </c>
      <c r="B64" s="35" t="s">
        <v>130</v>
      </c>
      <c r="C64" s="35" t="s">
        <v>131</v>
      </c>
      <c r="D64" s="36">
        <v>41.66</v>
      </c>
      <c r="E64" s="37">
        <f>F64/D64</f>
        <v>21.6</v>
      </c>
      <c r="F64" s="34">
        <v>900</v>
      </c>
      <c r="G64" s="38">
        <v>1</v>
      </c>
      <c r="H64" s="39">
        <v>10800</v>
      </c>
      <c r="I64" s="35">
        <v>5</v>
      </c>
      <c r="J64" s="53">
        <v>5000</v>
      </c>
      <c r="K64" s="35">
        <v>500</v>
      </c>
    </row>
    <row r="65" ht="24.75" customHeight="1" spans="1:11">
      <c r="A65" s="12">
        <f>MAX(A$2:A64)+1</f>
        <v>62</v>
      </c>
      <c r="B65" s="35" t="s">
        <v>132</v>
      </c>
      <c r="C65" s="35" t="s">
        <v>131</v>
      </c>
      <c r="D65" s="36">
        <v>41.66</v>
      </c>
      <c r="E65" s="37">
        <f t="shared" ref="E65:E127" si="6">F65/D65</f>
        <v>21.6</v>
      </c>
      <c r="F65" s="34">
        <v>900</v>
      </c>
      <c r="G65" s="38">
        <v>1</v>
      </c>
      <c r="H65" s="39">
        <v>10800</v>
      </c>
      <c r="I65" s="35">
        <v>5</v>
      </c>
      <c r="J65" s="53">
        <v>5000</v>
      </c>
      <c r="K65" s="35">
        <v>500</v>
      </c>
    </row>
    <row r="66" ht="24.75" customHeight="1" spans="1:11">
      <c r="A66" s="12">
        <f>MAX(A$2:A65)+1</f>
        <v>63</v>
      </c>
      <c r="B66" s="35" t="s">
        <v>133</v>
      </c>
      <c r="C66" s="35" t="s">
        <v>131</v>
      </c>
      <c r="D66" s="36">
        <v>41.66</v>
      </c>
      <c r="E66" s="37">
        <f t="shared" si="6"/>
        <v>21.6</v>
      </c>
      <c r="F66" s="34">
        <v>900</v>
      </c>
      <c r="G66" s="38">
        <v>1</v>
      </c>
      <c r="H66" s="39">
        <v>10800</v>
      </c>
      <c r="I66" s="35">
        <v>5</v>
      </c>
      <c r="J66" s="53">
        <v>5000</v>
      </c>
      <c r="K66" s="35">
        <v>500</v>
      </c>
    </row>
    <row r="67" ht="24.75" customHeight="1" spans="1:11">
      <c r="A67" s="12">
        <f>MAX(A$2:A66)+1</f>
        <v>64</v>
      </c>
      <c r="B67" s="35" t="s">
        <v>134</v>
      </c>
      <c r="C67" s="35" t="s">
        <v>131</v>
      </c>
      <c r="D67" s="36">
        <v>41.66</v>
      </c>
      <c r="E67" s="37">
        <f t="shared" si="6"/>
        <v>21.6</v>
      </c>
      <c r="F67" s="34">
        <v>900</v>
      </c>
      <c r="G67" s="38">
        <v>1</v>
      </c>
      <c r="H67" s="39">
        <v>10800</v>
      </c>
      <c r="I67" s="35">
        <v>5</v>
      </c>
      <c r="J67" s="53">
        <v>5000</v>
      </c>
      <c r="K67" s="35">
        <v>500</v>
      </c>
    </row>
    <row r="68" ht="24.75" customHeight="1" spans="1:11">
      <c r="A68" s="12">
        <f>MAX(A$2:A67)+1</f>
        <v>65</v>
      </c>
      <c r="B68" s="35" t="s">
        <v>136</v>
      </c>
      <c r="C68" s="35" t="s">
        <v>131</v>
      </c>
      <c r="D68" s="36">
        <v>41.66</v>
      </c>
      <c r="E68" s="37">
        <f t="shared" si="6"/>
        <v>21.6</v>
      </c>
      <c r="F68" s="34">
        <v>900</v>
      </c>
      <c r="G68" s="38">
        <v>1</v>
      </c>
      <c r="H68" s="39">
        <v>10800</v>
      </c>
      <c r="I68" s="35">
        <v>5</v>
      </c>
      <c r="J68" s="53">
        <v>5000</v>
      </c>
      <c r="K68" s="35">
        <v>500</v>
      </c>
    </row>
    <row r="69" ht="24.75" customHeight="1" spans="1:11">
      <c r="A69" s="12">
        <f>MAX(A$2:A68)+1</f>
        <v>66</v>
      </c>
      <c r="B69" s="35" t="s">
        <v>140</v>
      </c>
      <c r="C69" s="35" t="s">
        <v>131</v>
      </c>
      <c r="D69" s="36">
        <v>41.66</v>
      </c>
      <c r="E69" s="37">
        <f t="shared" si="6"/>
        <v>21.6</v>
      </c>
      <c r="F69" s="34">
        <v>900</v>
      </c>
      <c r="G69" s="38">
        <v>1</v>
      </c>
      <c r="H69" s="39">
        <v>10800</v>
      </c>
      <c r="I69" s="35">
        <v>5</v>
      </c>
      <c r="J69" s="53">
        <v>5000</v>
      </c>
      <c r="K69" s="35">
        <v>500</v>
      </c>
    </row>
    <row r="70" ht="24.75" customHeight="1" spans="1:11">
      <c r="A70" s="12">
        <f>MAX(A$2:A69)+1</f>
        <v>67</v>
      </c>
      <c r="B70" s="35" t="s">
        <v>144</v>
      </c>
      <c r="C70" s="35" t="s">
        <v>131</v>
      </c>
      <c r="D70" s="36">
        <v>41.66</v>
      </c>
      <c r="E70" s="37">
        <f t="shared" si="6"/>
        <v>21.6</v>
      </c>
      <c r="F70" s="34">
        <v>900</v>
      </c>
      <c r="G70" s="38">
        <v>1</v>
      </c>
      <c r="H70" s="39">
        <v>10800</v>
      </c>
      <c r="I70" s="35">
        <v>5</v>
      </c>
      <c r="J70" s="53">
        <v>5000</v>
      </c>
      <c r="K70" s="35">
        <v>500</v>
      </c>
    </row>
    <row r="71" ht="24.75" customHeight="1" spans="1:11">
      <c r="A71" s="12">
        <f>MAX(A$2:A70)+1</f>
        <v>68</v>
      </c>
      <c r="B71" s="35" t="s">
        <v>145</v>
      </c>
      <c r="C71" s="35" t="s">
        <v>131</v>
      </c>
      <c r="D71" s="36">
        <v>41.66</v>
      </c>
      <c r="E71" s="37">
        <f t="shared" si="6"/>
        <v>21.6</v>
      </c>
      <c r="F71" s="34">
        <v>900</v>
      </c>
      <c r="G71" s="38">
        <v>1</v>
      </c>
      <c r="H71" s="39">
        <v>10800</v>
      </c>
      <c r="I71" s="35">
        <v>5</v>
      </c>
      <c r="J71" s="53">
        <v>5000</v>
      </c>
      <c r="K71" s="35">
        <v>500</v>
      </c>
    </row>
    <row r="72" ht="24.75" customHeight="1" spans="1:11">
      <c r="A72" s="12">
        <f>MAX(A$2:A71)+1</f>
        <v>69</v>
      </c>
      <c r="B72" s="35" t="s">
        <v>146</v>
      </c>
      <c r="C72" s="35" t="s">
        <v>131</v>
      </c>
      <c r="D72" s="36">
        <v>41.66</v>
      </c>
      <c r="E72" s="37">
        <f t="shared" si="6"/>
        <v>21.6</v>
      </c>
      <c r="F72" s="34">
        <v>900</v>
      </c>
      <c r="G72" s="38">
        <v>1</v>
      </c>
      <c r="H72" s="39">
        <v>10800</v>
      </c>
      <c r="I72" s="35">
        <v>5</v>
      </c>
      <c r="J72" s="53">
        <v>5000</v>
      </c>
      <c r="K72" s="35">
        <v>500</v>
      </c>
    </row>
    <row r="73" ht="24.75" customHeight="1" spans="1:11">
      <c r="A73" s="12">
        <f>MAX(A$2:A72)+1</f>
        <v>70</v>
      </c>
      <c r="B73" s="35" t="s">
        <v>147</v>
      </c>
      <c r="C73" s="35" t="s">
        <v>131</v>
      </c>
      <c r="D73" s="36">
        <v>41.66</v>
      </c>
      <c r="E73" s="37">
        <f t="shared" si="6"/>
        <v>21.6</v>
      </c>
      <c r="F73" s="34">
        <v>900</v>
      </c>
      <c r="G73" s="38">
        <v>1</v>
      </c>
      <c r="H73" s="39">
        <v>10800</v>
      </c>
      <c r="I73" s="35">
        <v>5</v>
      </c>
      <c r="J73" s="53">
        <v>5000</v>
      </c>
      <c r="K73" s="35">
        <v>500</v>
      </c>
    </row>
    <row r="74" ht="24.75" customHeight="1" spans="1:11">
      <c r="A74" s="12">
        <f>MAX(A$2:A73)+1</f>
        <v>71</v>
      </c>
      <c r="B74" s="35" t="s">
        <v>148</v>
      </c>
      <c r="C74" s="35" t="s">
        <v>131</v>
      </c>
      <c r="D74" s="36">
        <v>41.66</v>
      </c>
      <c r="E74" s="37">
        <f t="shared" si="6"/>
        <v>21.6</v>
      </c>
      <c r="F74" s="34">
        <v>900</v>
      </c>
      <c r="G74" s="38">
        <v>1</v>
      </c>
      <c r="H74" s="39">
        <v>10800</v>
      </c>
      <c r="I74" s="35">
        <v>5</v>
      </c>
      <c r="J74" s="53">
        <v>5000</v>
      </c>
      <c r="K74" s="35">
        <v>500</v>
      </c>
    </row>
    <row r="75" ht="24.75" customHeight="1" spans="1:11">
      <c r="A75" s="12">
        <f>MAX(A$2:A74)+1</f>
        <v>72</v>
      </c>
      <c r="B75" s="35" t="s">
        <v>149</v>
      </c>
      <c r="C75" s="35" t="s">
        <v>150</v>
      </c>
      <c r="D75" s="36">
        <v>184.08</v>
      </c>
      <c r="E75" s="37">
        <f t="shared" si="6"/>
        <v>52.2</v>
      </c>
      <c r="F75" s="34">
        <v>9609</v>
      </c>
      <c r="G75" s="38">
        <v>3</v>
      </c>
      <c r="H75" s="39">
        <v>363507.3</v>
      </c>
      <c r="I75" s="35">
        <v>5</v>
      </c>
      <c r="J75" s="53">
        <v>30000</v>
      </c>
      <c r="K75" s="35">
        <v>500</v>
      </c>
    </row>
    <row r="76" ht="24.75" customHeight="1" spans="1:11">
      <c r="A76" s="12">
        <f>MAX(A$2:A75)+1</f>
        <v>73</v>
      </c>
      <c r="B76" s="35" t="s">
        <v>151</v>
      </c>
      <c r="C76" s="35" t="s">
        <v>150</v>
      </c>
      <c r="D76" s="36">
        <v>93.09</v>
      </c>
      <c r="E76" s="37">
        <f t="shared" si="6"/>
        <v>52.2</v>
      </c>
      <c r="F76" s="34">
        <v>4859</v>
      </c>
      <c r="G76" s="38">
        <v>3</v>
      </c>
      <c r="H76" s="39">
        <v>183826.8</v>
      </c>
      <c r="I76" s="35">
        <v>5</v>
      </c>
      <c r="J76" s="53">
        <v>30000</v>
      </c>
      <c r="K76" s="35">
        <v>500</v>
      </c>
    </row>
    <row r="77" ht="24.75" customHeight="1" spans="1:11">
      <c r="A77" s="12">
        <f>MAX(A$2:A76)+1</f>
        <v>74</v>
      </c>
      <c r="B77" s="35" t="s">
        <v>152</v>
      </c>
      <c r="C77" s="35" t="s">
        <v>153</v>
      </c>
      <c r="D77" s="36">
        <v>295.73</v>
      </c>
      <c r="E77" s="37">
        <f t="shared" si="6"/>
        <v>10.8</v>
      </c>
      <c r="F77" s="34">
        <v>3194</v>
      </c>
      <c r="G77" s="38">
        <v>3</v>
      </c>
      <c r="H77" s="39">
        <v>120825</v>
      </c>
      <c r="I77" s="35">
        <v>5</v>
      </c>
      <c r="J77" s="53">
        <v>10000</v>
      </c>
      <c r="K77" s="35">
        <v>500</v>
      </c>
    </row>
    <row r="78" ht="24.75" customHeight="1" spans="1:11">
      <c r="A78" s="12">
        <f>MAX(A$2:A77)+1</f>
        <v>75</v>
      </c>
      <c r="B78" s="35" t="s">
        <v>154</v>
      </c>
      <c r="C78" s="35" t="s">
        <v>155</v>
      </c>
      <c r="D78" s="39">
        <v>160</v>
      </c>
      <c r="E78" s="37">
        <f>59*0.9</f>
        <v>53.1</v>
      </c>
      <c r="F78" s="34">
        <f>D78*E78</f>
        <v>8496</v>
      </c>
      <c r="G78" s="38">
        <v>3</v>
      </c>
      <c r="H78" s="39">
        <v>321403.5</v>
      </c>
      <c r="I78" s="35">
        <v>5</v>
      </c>
      <c r="J78" s="53">
        <v>30000</v>
      </c>
      <c r="K78" s="35">
        <v>500</v>
      </c>
    </row>
    <row r="79" ht="24.75" customHeight="1" spans="1:11">
      <c r="A79" s="12">
        <f>MAX(A$2:A78)+1</f>
        <v>76</v>
      </c>
      <c r="B79" s="35" t="s">
        <v>156</v>
      </c>
      <c r="C79" s="35" t="s">
        <v>155</v>
      </c>
      <c r="D79" s="39">
        <v>109</v>
      </c>
      <c r="E79" s="37">
        <f t="shared" si="6"/>
        <v>53.1</v>
      </c>
      <c r="F79" s="34">
        <v>5788</v>
      </c>
      <c r="G79" s="38">
        <v>3</v>
      </c>
      <c r="H79" s="39">
        <v>218956.5</v>
      </c>
      <c r="I79" s="35">
        <v>5</v>
      </c>
      <c r="J79" s="53">
        <v>50000</v>
      </c>
      <c r="K79" s="35">
        <v>500</v>
      </c>
    </row>
    <row r="80" ht="24.75" customHeight="1" spans="1:11">
      <c r="A80" s="12">
        <f>MAX(A$2:A79)+1</f>
        <v>77</v>
      </c>
      <c r="B80" s="35" t="s">
        <v>157</v>
      </c>
      <c r="C80" s="35" t="s">
        <v>155</v>
      </c>
      <c r="D80" s="39">
        <v>160</v>
      </c>
      <c r="E80" s="37">
        <f t="shared" si="6"/>
        <v>53.1</v>
      </c>
      <c r="F80" s="34">
        <v>8496</v>
      </c>
      <c r="G80" s="38">
        <v>3</v>
      </c>
      <c r="H80" s="39">
        <v>321403.5</v>
      </c>
      <c r="I80" s="35">
        <v>5</v>
      </c>
      <c r="J80" s="53">
        <v>50000</v>
      </c>
      <c r="K80" s="35">
        <v>500</v>
      </c>
    </row>
    <row r="81" ht="24.75" customHeight="1" spans="1:11">
      <c r="A81" s="12">
        <f>MAX(A$2:A80)+1</f>
        <v>78</v>
      </c>
      <c r="B81" s="35" t="s">
        <v>162</v>
      </c>
      <c r="C81" s="35" t="s">
        <v>155</v>
      </c>
      <c r="D81" s="36">
        <v>135.44</v>
      </c>
      <c r="E81" s="37">
        <f t="shared" si="6"/>
        <v>53.1</v>
      </c>
      <c r="F81" s="34">
        <v>7192</v>
      </c>
      <c r="G81" s="38">
        <v>3</v>
      </c>
      <c r="H81" s="39">
        <v>272068.2</v>
      </c>
      <c r="I81" s="35">
        <v>5</v>
      </c>
      <c r="J81" s="53">
        <v>50000</v>
      </c>
      <c r="K81" s="35">
        <v>500</v>
      </c>
    </row>
    <row r="82" ht="24.75" customHeight="1" spans="1:11">
      <c r="A82" s="12">
        <f>MAX(A$2:A81)+1</f>
        <v>79</v>
      </c>
      <c r="B82" s="35" t="s">
        <v>166</v>
      </c>
      <c r="C82" s="35" t="s">
        <v>167</v>
      </c>
      <c r="D82" s="36">
        <v>44.81</v>
      </c>
      <c r="E82" s="37">
        <f t="shared" si="6"/>
        <v>100.8</v>
      </c>
      <c r="F82" s="34">
        <v>4517</v>
      </c>
      <c r="G82" s="38">
        <v>3</v>
      </c>
      <c r="H82" s="39">
        <v>170872.2</v>
      </c>
      <c r="I82" s="35">
        <v>5</v>
      </c>
      <c r="J82" s="53">
        <v>10000</v>
      </c>
      <c r="K82" s="35">
        <v>500</v>
      </c>
    </row>
    <row r="83" ht="24.75" customHeight="1" spans="1:11">
      <c r="A83" s="12">
        <f>MAX(A$2:A82)+1</f>
        <v>80</v>
      </c>
      <c r="B83" s="35" t="s">
        <v>172</v>
      </c>
      <c r="C83" s="35" t="s">
        <v>173</v>
      </c>
      <c r="D83" s="40">
        <v>46.9</v>
      </c>
      <c r="E83" s="37">
        <f t="shared" si="6"/>
        <v>43.2</v>
      </c>
      <c r="F83" s="34">
        <v>2026</v>
      </c>
      <c r="G83" s="38">
        <v>1</v>
      </c>
      <c r="H83" s="39">
        <v>24312.6</v>
      </c>
      <c r="I83" s="35">
        <v>5</v>
      </c>
      <c r="J83" s="53">
        <v>15000</v>
      </c>
      <c r="K83" s="35">
        <v>500</v>
      </c>
    </row>
    <row r="84" ht="24.75" customHeight="1" spans="1:11">
      <c r="A84" s="12">
        <f>MAX(A$2:A83)+1</f>
        <v>81</v>
      </c>
      <c r="B84" s="35" t="s">
        <v>177</v>
      </c>
      <c r="C84" s="35" t="s">
        <v>178</v>
      </c>
      <c r="D84" s="39">
        <v>32</v>
      </c>
      <c r="E84" s="37">
        <f t="shared" si="6"/>
        <v>17.09</v>
      </c>
      <c r="F84" s="34">
        <v>547</v>
      </c>
      <c r="G84" s="38">
        <v>3</v>
      </c>
      <c r="H84" s="39">
        <v>20700.9</v>
      </c>
      <c r="I84" s="35">
        <v>5</v>
      </c>
      <c r="J84" s="53">
        <v>5000</v>
      </c>
      <c r="K84" s="35">
        <v>500</v>
      </c>
    </row>
    <row r="85" ht="24.75" customHeight="1" spans="1:11">
      <c r="A85" s="12">
        <f>MAX(A$2:A84)+1</f>
        <v>82</v>
      </c>
      <c r="B85" s="35" t="s">
        <v>181</v>
      </c>
      <c r="C85" s="35" t="s">
        <v>182</v>
      </c>
      <c r="D85" s="36">
        <v>47.94</v>
      </c>
      <c r="E85" s="37">
        <f t="shared" si="6"/>
        <v>42.3</v>
      </c>
      <c r="F85" s="34">
        <v>2028</v>
      </c>
      <c r="G85" s="38">
        <v>3</v>
      </c>
      <c r="H85" s="39">
        <v>76720</v>
      </c>
      <c r="I85" s="35">
        <v>5</v>
      </c>
      <c r="J85" s="53">
        <v>10000</v>
      </c>
      <c r="K85" s="35">
        <v>500</v>
      </c>
    </row>
    <row r="86" ht="24.75" customHeight="1" spans="1:11">
      <c r="A86" s="12">
        <f>MAX(A$2:A85)+1</f>
        <v>83</v>
      </c>
      <c r="B86" s="35" t="s">
        <v>185</v>
      </c>
      <c r="C86" s="35" t="s">
        <v>186</v>
      </c>
      <c r="D86" s="36">
        <v>34.68</v>
      </c>
      <c r="E86" s="37">
        <f t="shared" si="6"/>
        <v>42.3</v>
      </c>
      <c r="F86" s="34">
        <v>1467</v>
      </c>
      <c r="G86" s="38">
        <v>3</v>
      </c>
      <c r="H86" s="39">
        <v>55494.9</v>
      </c>
      <c r="I86" s="35">
        <v>5</v>
      </c>
      <c r="J86" s="53">
        <v>10000</v>
      </c>
      <c r="K86" s="35">
        <v>500</v>
      </c>
    </row>
    <row r="87" ht="24.75" customHeight="1" spans="1:11">
      <c r="A87" s="12">
        <f>MAX(A$2:A86)+1</f>
        <v>84</v>
      </c>
      <c r="B87" s="35" t="s">
        <v>189</v>
      </c>
      <c r="C87" s="35" t="s">
        <v>190</v>
      </c>
      <c r="D87" s="40">
        <v>34.2</v>
      </c>
      <c r="E87" s="37">
        <v>90.9</v>
      </c>
      <c r="F87" s="34">
        <v>3109</v>
      </c>
      <c r="G87" s="38">
        <v>3</v>
      </c>
      <c r="H87" s="39">
        <v>117613</v>
      </c>
      <c r="I87" s="35">
        <v>5</v>
      </c>
      <c r="J87" s="53">
        <v>20000</v>
      </c>
      <c r="K87" s="35">
        <v>500</v>
      </c>
    </row>
    <row r="88" ht="24.75" customHeight="1" spans="1:11">
      <c r="A88" s="12">
        <f>MAX(A$2:A87)+1</f>
        <v>85</v>
      </c>
      <c r="B88" s="35" t="s">
        <v>193</v>
      </c>
      <c r="C88" s="35" t="s">
        <v>194</v>
      </c>
      <c r="D88" s="36">
        <v>393.52</v>
      </c>
      <c r="E88" s="37">
        <f t="shared" si="6"/>
        <v>24.3</v>
      </c>
      <c r="F88" s="34">
        <v>9563</v>
      </c>
      <c r="G88" s="38">
        <v>3</v>
      </c>
      <c r="H88" s="39">
        <v>361769</v>
      </c>
      <c r="I88" s="35">
        <v>5</v>
      </c>
      <c r="J88" s="53">
        <v>10000</v>
      </c>
      <c r="K88" s="35">
        <v>500</v>
      </c>
    </row>
    <row r="89" ht="24.75" customHeight="1" spans="1:11">
      <c r="A89" s="12">
        <f>MAX(A$2:A88)+1</f>
        <v>86</v>
      </c>
      <c r="B89" s="35" t="s">
        <v>198</v>
      </c>
      <c r="C89" s="35" t="s">
        <v>199</v>
      </c>
      <c r="D89" s="36">
        <v>304.77</v>
      </c>
      <c r="E89" s="37">
        <f t="shared" si="6"/>
        <v>19.8</v>
      </c>
      <c r="F89" s="34">
        <v>6035</v>
      </c>
      <c r="G89" s="38">
        <v>3</v>
      </c>
      <c r="H89" s="39">
        <v>228283</v>
      </c>
      <c r="I89" s="35">
        <v>5</v>
      </c>
      <c r="J89" s="53">
        <v>10000</v>
      </c>
      <c r="K89" s="35">
        <v>500</v>
      </c>
    </row>
    <row r="90" ht="24.75" customHeight="1" spans="1:11">
      <c r="A90" s="12">
        <f>MAX(A$2:A89)+1</f>
        <v>87</v>
      </c>
      <c r="B90" s="35" t="s">
        <v>202</v>
      </c>
      <c r="C90" s="35" t="s">
        <v>203</v>
      </c>
      <c r="D90" s="36">
        <v>81.91</v>
      </c>
      <c r="E90" s="37">
        <f t="shared" si="6"/>
        <v>14.41</v>
      </c>
      <c r="F90" s="34">
        <v>1180</v>
      </c>
      <c r="G90" s="38">
        <v>3</v>
      </c>
      <c r="H90" s="39">
        <v>44620.2</v>
      </c>
      <c r="I90" s="35">
        <v>5</v>
      </c>
      <c r="J90" s="53">
        <v>1000</v>
      </c>
      <c r="K90" s="35">
        <v>500</v>
      </c>
    </row>
    <row r="91" ht="24.75" customHeight="1" spans="1:11">
      <c r="A91" s="12">
        <f>MAX(A$2:A90)+1</f>
        <v>88</v>
      </c>
      <c r="B91" s="35" t="s">
        <v>206</v>
      </c>
      <c r="C91" s="35" t="s">
        <v>207</v>
      </c>
      <c r="D91" s="39">
        <v>476</v>
      </c>
      <c r="E91" s="37">
        <f t="shared" si="6"/>
        <v>25.2</v>
      </c>
      <c r="F91" s="34">
        <v>11995</v>
      </c>
      <c r="G91" s="38">
        <v>3</v>
      </c>
      <c r="H91" s="39">
        <v>453778.2</v>
      </c>
      <c r="I91" s="35">
        <v>5</v>
      </c>
      <c r="J91" s="53">
        <v>10000</v>
      </c>
      <c r="K91" s="35">
        <v>500</v>
      </c>
    </row>
    <row r="92" ht="24.75" customHeight="1" spans="1:11">
      <c r="A92" s="12">
        <f>MAX(A$2:A91)+1</f>
        <v>89</v>
      </c>
      <c r="B92" s="35" t="s">
        <v>210</v>
      </c>
      <c r="C92" s="35" t="s">
        <v>211</v>
      </c>
      <c r="D92" s="39">
        <v>81</v>
      </c>
      <c r="E92" s="37">
        <f t="shared" si="6"/>
        <v>27</v>
      </c>
      <c r="F92" s="34">
        <v>2187</v>
      </c>
      <c r="G92" s="38">
        <v>3</v>
      </c>
      <c r="H92" s="39">
        <v>82734.3</v>
      </c>
      <c r="I92" s="35">
        <v>5</v>
      </c>
      <c r="J92" s="53">
        <v>1000</v>
      </c>
      <c r="K92" s="35">
        <v>500</v>
      </c>
    </row>
    <row r="93" ht="24.75" customHeight="1" spans="1:11">
      <c r="A93" s="12">
        <f>MAX(A$2:A92)+1</f>
        <v>90</v>
      </c>
      <c r="B93" s="35" t="s">
        <v>214</v>
      </c>
      <c r="C93" s="35" t="s">
        <v>211</v>
      </c>
      <c r="D93" s="39">
        <v>81</v>
      </c>
      <c r="E93" s="37">
        <f t="shared" si="6"/>
        <v>27</v>
      </c>
      <c r="F93" s="34">
        <v>2187</v>
      </c>
      <c r="G93" s="38">
        <v>3</v>
      </c>
      <c r="H93" s="39">
        <v>82734.3</v>
      </c>
      <c r="I93" s="35">
        <v>5</v>
      </c>
      <c r="J93" s="53">
        <v>1000</v>
      </c>
      <c r="K93" s="35">
        <v>500</v>
      </c>
    </row>
    <row r="94" ht="24.75" customHeight="1" spans="1:11">
      <c r="A94" s="12">
        <f>MAX(A$2:A93)+1</f>
        <v>91</v>
      </c>
      <c r="B94" s="35" t="s">
        <v>217</v>
      </c>
      <c r="C94" s="35" t="s">
        <v>218</v>
      </c>
      <c r="D94" s="40">
        <v>188.4</v>
      </c>
      <c r="E94" s="37">
        <f t="shared" si="6"/>
        <v>4.5</v>
      </c>
      <c r="F94" s="34">
        <v>848</v>
      </c>
      <c r="G94" s="38">
        <v>3</v>
      </c>
      <c r="H94" s="39">
        <v>32080</v>
      </c>
      <c r="I94" s="35">
        <v>5</v>
      </c>
      <c r="J94" s="53">
        <v>1000</v>
      </c>
      <c r="K94" s="35">
        <v>500</v>
      </c>
    </row>
    <row r="95" ht="24.75" customHeight="1" spans="1:11">
      <c r="A95" s="12">
        <f>MAX(A$2:A94)+1</f>
        <v>92</v>
      </c>
      <c r="B95" s="35" t="s">
        <v>221</v>
      </c>
      <c r="C95" s="35" t="s">
        <v>222</v>
      </c>
      <c r="D95" s="39">
        <v>28</v>
      </c>
      <c r="E95" s="37">
        <f t="shared" si="6"/>
        <v>36</v>
      </c>
      <c r="F95" s="34">
        <v>1008</v>
      </c>
      <c r="G95" s="38">
        <v>3</v>
      </c>
      <c r="H95" s="39">
        <v>38133</v>
      </c>
      <c r="I95" s="35">
        <v>5</v>
      </c>
      <c r="J95" s="53">
        <v>1000</v>
      </c>
      <c r="K95" s="35">
        <v>500</v>
      </c>
    </row>
    <row r="96" ht="24.75" customHeight="1" spans="1:11">
      <c r="A96" s="12">
        <f>MAX(A$2:A95)+1</f>
        <v>93</v>
      </c>
      <c r="B96" s="35" t="s">
        <v>225</v>
      </c>
      <c r="C96" s="35" t="s">
        <v>226</v>
      </c>
      <c r="D96" s="39">
        <v>440</v>
      </c>
      <c r="E96" s="37">
        <f t="shared" si="6"/>
        <v>63</v>
      </c>
      <c r="F96" s="34">
        <v>27720</v>
      </c>
      <c r="G96" s="38">
        <v>3</v>
      </c>
      <c r="H96" s="39">
        <v>1048647.6</v>
      </c>
      <c r="I96" s="35">
        <v>5</v>
      </c>
      <c r="J96" s="53">
        <v>10000</v>
      </c>
      <c r="K96" s="35">
        <v>500</v>
      </c>
    </row>
    <row r="97" ht="24.75" customHeight="1" spans="1:11">
      <c r="A97" s="12">
        <f>MAX(A$2:A96)+1</f>
        <v>94</v>
      </c>
      <c r="B97" s="35" t="s">
        <v>229</v>
      </c>
      <c r="C97" s="35" t="s">
        <v>222</v>
      </c>
      <c r="D97" s="39">
        <v>14</v>
      </c>
      <c r="E97" s="37">
        <f t="shared" si="6"/>
        <v>22.5</v>
      </c>
      <c r="F97" s="34">
        <v>315</v>
      </c>
      <c r="G97" s="38">
        <v>3</v>
      </c>
      <c r="H97" s="39">
        <v>11916.9</v>
      </c>
      <c r="I97" s="35">
        <v>5</v>
      </c>
      <c r="J97" s="53">
        <v>2000</v>
      </c>
      <c r="K97" s="35">
        <v>500</v>
      </c>
    </row>
    <row r="98" ht="24.75" customHeight="1" spans="1:11">
      <c r="A98" s="12">
        <f>MAX(A$2:A97)+1</f>
        <v>95</v>
      </c>
      <c r="B98" s="35" t="s">
        <v>232</v>
      </c>
      <c r="C98" s="35" t="s">
        <v>233</v>
      </c>
      <c r="D98" s="39">
        <v>50</v>
      </c>
      <c r="E98" s="37">
        <f t="shared" si="6"/>
        <v>100.8</v>
      </c>
      <c r="F98" s="34">
        <v>5040</v>
      </c>
      <c r="G98" s="38">
        <v>3</v>
      </c>
      <c r="H98" s="39">
        <v>190663.2</v>
      </c>
      <c r="I98" s="35">
        <v>5</v>
      </c>
      <c r="J98" s="53">
        <v>10000</v>
      </c>
      <c r="K98" s="35">
        <v>500</v>
      </c>
    </row>
    <row r="99" ht="24.75" customHeight="1" spans="1:11">
      <c r="A99" s="12">
        <f>MAX(A$2:A98)+1</f>
        <v>96</v>
      </c>
      <c r="B99" s="35" t="s">
        <v>236</v>
      </c>
      <c r="C99" s="35" t="s">
        <v>237</v>
      </c>
      <c r="D99" s="39">
        <v>30.48</v>
      </c>
      <c r="E99" s="37">
        <f t="shared" si="6"/>
        <v>32.41</v>
      </c>
      <c r="F99" s="34">
        <v>988</v>
      </c>
      <c r="G99" s="38">
        <v>3</v>
      </c>
      <c r="H99" s="39">
        <v>37376</v>
      </c>
      <c r="I99" s="35">
        <v>5</v>
      </c>
      <c r="J99" s="53">
        <v>10000</v>
      </c>
      <c r="K99" s="35">
        <v>500</v>
      </c>
    </row>
    <row r="100" ht="24.75" customHeight="1" spans="1:11">
      <c r="A100" s="12">
        <f>MAX(A$2:A99)+1</f>
        <v>97</v>
      </c>
      <c r="B100" s="35" t="s">
        <v>240</v>
      </c>
      <c r="C100" s="35" t="s">
        <v>237</v>
      </c>
      <c r="D100" s="39">
        <v>70</v>
      </c>
      <c r="E100" s="37">
        <f t="shared" si="6"/>
        <v>32.4</v>
      </c>
      <c r="F100" s="34">
        <v>2268</v>
      </c>
      <c r="G100" s="38">
        <v>3</v>
      </c>
      <c r="H100" s="39">
        <v>85798.8</v>
      </c>
      <c r="I100" s="35">
        <v>5</v>
      </c>
      <c r="J100" s="53">
        <v>10000</v>
      </c>
      <c r="K100" s="35">
        <v>500</v>
      </c>
    </row>
    <row r="101" ht="24.75" customHeight="1" spans="1:11">
      <c r="A101" s="12">
        <f>MAX(A$2:A100)+1</f>
        <v>98</v>
      </c>
      <c r="B101" s="35" t="s">
        <v>244</v>
      </c>
      <c r="C101" s="35" t="s">
        <v>245</v>
      </c>
      <c r="D101" s="39">
        <v>19</v>
      </c>
      <c r="E101" s="37">
        <f t="shared" si="6"/>
        <v>18</v>
      </c>
      <c r="F101" s="34">
        <v>342</v>
      </c>
      <c r="G101" s="38">
        <v>3</v>
      </c>
      <c r="H101" s="39">
        <v>12937.5</v>
      </c>
      <c r="I101" s="35">
        <v>5</v>
      </c>
      <c r="J101" s="53">
        <v>1000</v>
      </c>
      <c r="K101" s="35">
        <v>500</v>
      </c>
    </row>
    <row r="102" ht="24.75" customHeight="1" spans="1:11">
      <c r="A102" s="12">
        <f>MAX(A$2:A101)+1</f>
        <v>99</v>
      </c>
      <c r="B102" s="35" t="s">
        <v>248</v>
      </c>
      <c r="C102" s="35" t="s">
        <v>249</v>
      </c>
      <c r="D102" s="39">
        <v>26</v>
      </c>
      <c r="E102" s="37">
        <f t="shared" si="6"/>
        <v>18</v>
      </c>
      <c r="F102" s="34">
        <v>468</v>
      </c>
      <c r="G102" s="38">
        <v>3</v>
      </c>
      <c r="H102" s="39">
        <v>17704.8</v>
      </c>
      <c r="I102" s="35">
        <v>5</v>
      </c>
      <c r="J102" s="53">
        <v>2000</v>
      </c>
      <c r="K102" s="35">
        <v>500</v>
      </c>
    </row>
    <row r="103" ht="24.75" customHeight="1" spans="1:11">
      <c r="A103" s="12">
        <f>MAX(A$2:A102)+1</f>
        <v>100</v>
      </c>
      <c r="B103" s="35" t="s">
        <v>252</v>
      </c>
      <c r="C103" s="35" t="s">
        <v>253</v>
      </c>
      <c r="D103" s="39">
        <v>57</v>
      </c>
      <c r="E103" s="37">
        <f t="shared" si="6"/>
        <v>18</v>
      </c>
      <c r="F103" s="34">
        <v>1026</v>
      </c>
      <c r="G103" s="38">
        <v>3</v>
      </c>
      <c r="H103" s="39">
        <v>38814</v>
      </c>
      <c r="I103" s="35">
        <v>5</v>
      </c>
      <c r="J103" s="53">
        <v>5000</v>
      </c>
      <c r="K103" s="35">
        <v>500</v>
      </c>
    </row>
    <row r="104" ht="24.75" customHeight="1" spans="1:11">
      <c r="A104" s="12">
        <f>MAX(A$2:A103)+1</f>
        <v>101</v>
      </c>
      <c r="B104" s="35" t="s">
        <v>256</v>
      </c>
      <c r="C104" s="35" t="s">
        <v>257</v>
      </c>
      <c r="D104" s="39">
        <v>28</v>
      </c>
      <c r="E104" s="37">
        <f t="shared" si="6"/>
        <v>18</v>
      </c>
      <c r="F104" s="34">
        <v>504</v>
      </c>
      <c r="G104" s="38">
        <v>3</v>
      </c>
      <c r="H104" s="39">
        <v>19066.5</v>
      </c>
      <c r="I104" s="35">
        <v>5</v>
      </c>
      <c r="J104" s="53">
        <v>3000</v>
      </c>
      <c r="K104" s="35">
        <v>500</v>
      </c>
    </row>
    <row r="105" ht="24.75" customHeight="1" spans="1:11">
      <c r="A105" s="12">
        <f>MAX(A$2:A104)+1</f>
        <v>102</v>
      </c>
      <c r="B105" s="35" t="s">
        <v>261</v>
      </c>
      <c r="C105" s="35" t="s">
        <v>262</v>
      </c>
      <c r="D105" s="39">
        <v>20</v>
      </c>
      <c r="E105" s="37">
        <f t="shared" si="6"/>
        <v>18</v>
      </c>
      <c r="F105" s="34">
        <v>360</v>
      </c>
      <c r="G105" s="38">
        <v>3</v>
      </c>
      <c r="H105" s="39">
        <v>13618.8</v>
      </c>
      <c r="I105" s="35">
        <v>5</v>
      </c>
      <c r="J105" s="53">
        <v>2000</v>
      </c>
      <c r="K105" s="35">
        <v>500</v>
      </c>
    </row>
    <row r="106" ht="24.75" customHeight="1" spans="1:11">
      <c r="A106" s="12">
        <f>MAX(A$2:A105)+1</f>
        <v>103</v>
      </c>
      <c r="B106" s="35" t="s">
        <v>264</v>
      </c>
      <c r="C106" s="35" t="s">
        <v>265</v>
      </c>
      <c r="D106" s="39">
        <v>14</v>
      </c>
      <c r="E106" s="37">
        <f t="shared" si="6"/>
        <v>18</v>
      </c>
      <c r="F106" s="34">
        <v>252</v>
      </c>
      <c r="G106" s="38">
        <v>3</v>
      </c>
      <c r="H106" s="39">
        <v>9532.8</v>
      </c>
      <c r="I106" s="35">
        <v>5</v>
      </c>
      <c r="J106" s="53">
        <v>1000</v>
      </c>
      <c r="K106" s="35">
        <v>500</v>
      </c>
    </row>
    <row r="107" ht="24.75" customHeight="1" spans="1:11">
      <c r="A107" s="12">
        <f>MAX(A$2:A106)+1</f>
        <v>104</v>
      </c>
      <c r="B107" s="35" t="s">
        <v>268</v>
      </c>
      <c r="C107" s="35" t="s">
        <v>269</v>
      </c>
      <c r="D107" s="40">
        <v>40.5</v>
      </c>
      <c r="E107" s="37">
        <f t="shared" si="6"/>
        <v>18</v>
      </c>
      <c r="F107" s="41">
        <v>729</v>
      </c>
      <c r="G107" s="38">
        <v>3</v>
      </c>
      <c r="H107" s="39">
        <v>27577.8</v>
      </c>
      <c r="I107" s="35">
        <v>5</v>
      </c>
      <c r="J107" s="53">
        <v>3000</v>
      </c>
      <c r="K107" s="35">
        <v>500</v>
      </c>
    </row>
    <row r="108" ht="24.75" customHeight="1" spans="1:11">
      <c r="A108" s="12">
        <f>MAX(A$2:A107)+1</f>
        <v>105</v>
      </c>
      <c r="B108" s="35" t="s">
        <v>272</v>
      </c>
      <c r="C108" s="35" t="s">
        <v>273</v>
      </c>
      <c r="D108" s="39">
        <v>48</v>
      </c>
      <c r="E108" s="37">
        <f t="shared" si="6"/>
        <v>18</v>
      </c>
      <c r="F108" s="41">
        <v>864</v>
      </c>
      <c r="G108" s="38">
        <v>3</v>
      </c>
      <c r="H108" s="39">
        <v>32685</v>
      </c>
      <c r="I108" s="35">
        <v>5</v>
      </c>
      <c r="J108" s="53">
        <v>3500</v>
      </c>
      <c r="K108" s="35">
        <v>500</v>
      </c>
    </row>
    <row r="109" ht="24.75" customHeight="1" spans="1:11">
      <c r="A109" s="12">
        <f>MAX(A$2:A108)+1</f>
        <v>106</v>
      </c>
      <c r="B109" s="35" t="s">
        <v>276</v>
      </c>
      <c r="C109" s="35" t="s">
        <v>277</v>
      </c>
      <c r="D109" s="39">
        <v>48</v>
      </c>
      <c r="E109" s="37">
        <f t="shared" si="6"/>
        <v>18</v>
      </c>
      <c r="F109" s="41">
        <v>864</v>
      </c>
      <c r="G109" s="38">
        <v>3</v>
      </c>
      <c r="H109" s="39">
        <v>32685.3</v>
      </c>
      <c r="I109" s="35">
        <v>5</v>
      </c>
      <c r="J109" s="53">
        <v>3500</v>
      </c>
      <c r="K109" s="35">
        <v>500</v>
      </c>
    </row>
    <row r="110" ht="24.75" customHeight="1" spans="1:11">
      <c r="A110" s="12">
        <f>MAX(A$2:A109)+1</f>
        <v>107</v>
      </c>
      <c r="B110" s="35" t="s">
        <v>280</v>
      </c>
      <c r="C110" s="35" t="s">
        <v>281</v>
      </c>
      <c r="D110" s="39">
        <v>32</v>
      </c>
      <c r="E110" s="37">
        <f t="shared" si="6"/>
        <v>18</v>
      </c>
      <c r="F110" s="41">
        <v>576</v>
      </c>
      <c r="G110" s="38">
        <v>3</v>
      </c>
      <c r="H110" s="39">
        <v>21789.9</v>
      </c>
      <c r="I110" s="35">
        <v>5</v>
      </c>
      <c r="J110" s="53">
        <v>2500</v>
      </c>
      <c r="K110" s="35">
        <v>500</v>
      </c>
    </row>
    <row r="111" ht="24.75" customHeight="1" spans="1:11">
      <c r="A111" s="12">
        <f>MAX(A$2:A110)+1</f>
        <v>108</v>
      </c>
      <c r="B111" s="35" t="s">
        <v>284</v>
      </c>
      <c r="C111" s="35" t="s">
        <v>285</v>
      </c>
      <c r="D111" s="39">
        <v>48</v>
      </c>
      <c r="E111" s="37">
        <f t="shared" si="6"/>
        <v>18</v>
      </c>
      <c r="F111" s="41">
        <v>864</v>
      </c>
      <c r="G111" s="38">
        <v>3</v>
      </c>
      <c r="H111" s="39">
        <v>32685.3</v>
      </c>
      <c r="I111" s="35">
        <v>5</v>
      </c>
      <c r="J111" s="53">
        <v>3500</v>
      </c>
      <c r="K111" s="35">
        <v>500</v>
      </c>
    </row>
    <row r="112" ht="24.75" customHeight="1" spans="1:11">
      <c r="A112" s="12">
        <f>MAX(A$2:A111)+1</f>
        <v>109</v>
      </c>
      <c r="B112" s="35" t="s">
        <v>288</v>
      </c>
      <c r="C112" s="35" t="s">
        <v>289</v>
      </c>
      <c r="D112" s="39">
        <v>32</v>
      </c>
      <c r="E112" s="37">
        <f t="shared" si="6"/>
        <v>18</v>
      </c>
      <c r="F112" s="41">
        <v>576</v>
      </c>
      <c r="G112" s="38">
        <v>3</v>
      </c>
      <c r="H112" s="39">
        <v>21789.9</v>
      </c>
      <c r="I112" s="35">
        <v>5</v>
      </c>
      <c r="J112" s="53">
        <v>2500</v>
      </c>
      <c r="K112" s="35">
        <v>500</v>
      </c>
    </row>
    <row r="113" ht="24.75" customHeight="1" spans="1:11">
      <c r="A113" s="12">
        <f>MAX(A$2:A112)+1</f>
        <v>110</v>
      </c>
      <c r="B113" s="35" t="s">
        <v>292</v>
      </c>
      <c r="C113" s="35" t="s">
        <v>293</v>
      </c>
      <c r="D113" s="39">
        <v>48</v>
      </c>
      <c r="E113" s="37">
        <f t="shared" si="6"/>
        <v>18</v>
      </c>
      <c r="F113" s="41">
        <v>864</v>
      </c>
      <c r="G113" s="38">
        <v>3</v>
      </c>
      <c r="H113" s="39">
        <v>32685.3</v>
      </c>
      <c r="I113" s="35">
        <v>5</v>
      </c>
      <c r="J113" s="53">
        <v>3500</v>
      </c>
      <c r="K113" s="35">
        <v>500</v>
      </c>
    </row>
    <row r="114" ht="24.75" customHeight="1" spans="1:11">
      <c r="A114" s="12">
        <f>MAX(A$2:A113)+1</f>
        <v>111</v>
      </c>
      <c r="B114" s="35" t="s">
        <v>296</v>
      </c>
      <c r="C114" s="35" t="s">
        <v>34</v>
      </c>
      <c r="D114" s="57">
        <v>83.08</v>
      </c>
      <c r="E114" s="37">
        <f t="shared" si="6"/>
        <v>58.5</v>
      </c>
      <c r="F114" s="55">
        <v>4860</v>
      </c>
      <c r="G114" s="56">
        <v>3</v>
      </c>
      <c r="H114" s="39">
        <v>183853.8</v>
      </c>
      <c r="I114" s="35">
        <v>5</v>
      </c>
      <c r="J114" s="53">
        <v>20000</v>
      </c>
      <c r="K114" s="35">
        <v>500</v>
      </c>
    </row>
    <row r="115" ht="24.75" customHeight="1" spans="1:11">
      <c r="A115" s="12">
        <f>MAX(A$2:A114)+1</f>
        <v>112</v>
      </c>
      <c r="B115" s="35" t="s">
        <v>299</v>
      </c>
      <c r="C115" s="35" t="s">
        <v>300</v>
      </c>
      <c r="D115" s="54">
        <v>110</v>
      </c>
      <c r="E115" s="37">
        <f t="shared" si="6"/>
        <v>100.8</v>
      </c>
      <c r="F115" s="55">
        <v>11088</v>
      </c>
      <c r="G115" s="56">
        <v>3</v>
      </c>
      <c r="H115" s="39">
        <v>419459.4</v>
      </c>
      <c r="I115" s="35">
        <v>5</v>
      </c>
      <c r="J115" s="53">
        <v>40000</v>
      </c>
      <c r="K115" s="35">
        <v>500</v>
      </c>
    </row>
    <row r="116" ht="24.75" customHeight="1" spans="1:11">
      <c r="A116" s="12">
        <f>MAX(A$2:A115)+1</f>
        <v>113</v>
      </c>
      <c r="B116" s="35" t="s">
        <v>258</v>
      </c>
      <c r="C116" s="35" t="s">
        <v>259</v>
      </c>
      <c r="D116" s="36">
        <v>46.41</v>
      </c>
      <c r="E116" s="37">
        <f t="shared" si="6"/>
        <v>19.8</v>
      </c>
      <c r="F116" s="34">
        <v>919</v>
      </c>
      <c r="G116" s="38">
        <v>1</v>
      </c>
      <c r="H116" s="39">
        <v>11028</v>
      </c>
      <c r="I116" s="35">
        <v>5</v>
      </c>
      <c r="J116" s="53">
        <v>3500</v>
      </c>
      <c r="K116" s="35">
        <v>500</v>
      </c>
    </row>
    <row r="117" ht="24.75" customHeight="1" spans="1:11">
      <c r="A117" s="12">
        <f>MAX(A$2:A116)+1</f>
        <v>114</v>
      </c>
      <c r="B117" s="35" t="s">
        <v>312</v>
      </c>
      <c r="C117" s="35" t="s">
        <v>150</v>
      </c>
      <c r="D117" s="36">
        <v>83.08</v>
      </c>
      <c r="E117" s="37">
        <f t="shared" si="6"/>
        <v>58.5</v>
      </c>
      <c r="F117" s="34">
        <v>4860</v>
      </c>
      <c r="G117" s="38">
        <v>3</v>
      </c>
      <c r="H117" s="39">
        <v>183853.8</v>
      </c>
      <c r="I117" s="35">
        <v>5</v>
      </c>
      <c r="J117" s="53">
        <v>20000</v>
      </c>
      <c r="K117" s="35">
        <v>500</v>
      </c>
    </row>
    <row r="118" ht="24.75" customHeight="1" spans="1:11">
      <c r="A118" s="12">
        <f>MAX(A$2:A117)+1</f>
        <v>115</v>
      </c>
      <c r="B118" s="35" t="s">
        <v>317</v>
      </c>
      <c r="C118" s="35" t="s">
        <v>318</v>
      </c>
      <c r="D118" s="39">
        <v>46</v>
      </c>
      <c r="E118" s="37">
        <f t="shared" si="6"/>
        <v>10.8</v>
      </c>
      <c r="F118" s="34">
        <v>497</v>
      </c>
      <c r="G118" s="38">
        <v>3</v>
      </c>
      <c r="H118" s="39">
        <v>18801</v>
      </c>
      <c r="I118" s="35">
        <v>5</v>
      </c>
      <c r="J118" s="53">
        <v>2000</v>
      </c>
      <c r="K118" s="35">
        <v>500</v>
      </c>
    </row>
    <row r="119" ht="24.75" customHeight="1" spans="1:11">
      <c r="A119" s="12">
        <f>MAX(A$2:A118)+1</f>
        <v>116</v>
      </c>
      <c r="B119" s="35" t="s">
        <v>320</v>
      </c>
      <c r="C119" s="35" t="s">
        <v>321</v>
      </c>
      <c r="D119" s="39">
        <v>20</v>
      </c>
      <c r="E119" s="37">
        <f t="shared" si="6"/>
        <v>17.1</v>
      </c>
      <c r="F119" s="34">
        <v>342</v>
      </c>
      <c r="G119" s="38">
        <v>3</v>
      </c>
      <c r="H119" s="39">
        <v>12937.5</v>
      </c>
      <c r="I119" s="35">
        <v>5</v>
      </c>
      <c r="J119" s="53">
        <v>1500</v>
      </c>
      <c r="K119" s="35">
        <v>500</v>
      </c>
    </row>
    <row r="120" ht="24.75" customHeight="1" spans="1:11">
      <c r="A120" s="12">
        <f>MAX(A$2:A119)+1</f>
        <v>117</v>
      </c>
      <c r="B120" s="35" t="s">
        <v>168</v>
      </c>
      <c r="C120" s="35" t="s">
        <v>169</v>
      </c>
      <c r="D120" s="57">
        <v>77.83</v>
      </c>
      <c r="E120" s="37">
        <f t="shared" si="6"/>
        <v>14.4</v>
      </c>
      <c r="F120" s="34">
        <v>1121</v>
      </c>
      <c r="G120" s="56">
        <v>1</v>
      </c>
      <c r="H120" s="39">
        <v>13452</v>
      </c>
      <c r="I120" s="35">
        <v>5</v>
      </c>
      <c r="J120" s="53">
        <v>4500</v>
      </c>
      <c r="K120" s="35">
        <v>500</v>
      </c>
    </row>
    <row r="121" ht="24.75" customHeight="1" spans="1:11">
      <c r="A121" s="12">
        <f>MAX(A$2:A120)+1</f>
        <v>118</v>
      </c>
      <c r="B121" s="35" t="s">
        <v>323</v>
      </c>
      <c r="C121" s="35" t="s">
        <v>324</v>
      </c>
      <c r="D121" s="57">
        <v>60.46</v>
      </c>
      <c r="E121" s="37">
        <v>31.5</v>
      </c>
      <c r="F121" s="34">
        <v>1904</v>
      </c>
      <c r="G121" s="56">
        <v>1</v>
      </c>
      <c r="H121" s="39">
        <v>22853.7</v>
      </c>
      <c r="I121" s="35">
        <v>5</v>
      </c>
      <c r="J121" s="53">
        <v>7500</v>
      </c>
      <c r="K121" s="35">
        <v>500</v>
      </c>
    </row>
    <row r="122" ht="24.75" customHeight="1" spans="1:11">
      <c r="A122" s="12">
        <f>MAX(A$2:A121)+1</f>
        <v>119</v>
      </c>
      <c r="B122" s="35" t="s">
        <v>163</v>
      </c>
      <c r="C122" s="35" t="s">
        <v>164</v>
      </c>
      <c r="D122" s="36">
        <v>243.86</v>
      </c>
      <c r="E122" s="37">
        <f t="shared" si="6"/>
        <v>45</v>
      </c>
      <c r="F122" s="34">
        <v>10974</v>
      </c>
      <c r="G122" s="38">
        <v>3</v>
      </c>
      <c r="H122" s="39">
        <v>415146</v>
      </c>
      <c r="I122" s="35">
        <v>5</v>
      </c>
      <c r="J122" s="53">
        <v>40000</v>
      </c>
      <c r="K122" s="35">
        <v>500</v>
      </c>
    </row>
    <row r="123" ht="24.75" customHeight="1" spans="1:11">
      <c r="A123" s="12">
        <f>MAX(A$2:A122)+1</f>
        <v>120</v>
      </c>
      <c r="B123" s="35" t="s">
        <v>174</v>
      </c>
      <c r="C123" s="35" t="s">
        <v>175</v>
      </c>
      <c r="D123" s="36">
        <v>41.08</v>
      </c>
      <c r="E123" s="37">
        <v>42.3</v>
      </c>
      <c r="F123" s="34">
        <v>1738</v>
      </c>
      <c r="G123" s="38">
        <v>3</v>
      </c>
      <c r="H123" s="39">
        <v>65749</v>
      </c>
      <c r="I123" s="35">
        <v>5</v>
      </c>
      <c r="J123" s="53">
        <v>7000</v>
      </c>
      <c r="K123" s="35">
        <v>500</v>
      </c>
    </row>
    <row r="124" ht="24.75" customHeight="1" spans="1:11">
      <c r="A124" s="12">
        <f>MAX(A$2:A123)+1</f>
        <v>121</v>
      </c>
      <c r="B124" s="35" t="s">
        <v>179</v>
      </c>
      <c r="C124" s="35" t="s">
        <v>180</v>
      </c>
      <c r="D124" s="36">
        <v>41.08</v>
      </c>
      <c r="E124" s="37">
        <v>42.3</v>
      </c>
      <c r="F124" s="34">
        <v>1738</v>
      </c>
      <c r="G124" s="38">
        <v>3</v>
      </c>
      <c r="H124" s="39">
        <v>65749</v>
      </c>
      <c r="I124" s="35">
        <v>5</v>
      </c>
      <c r="J124" s="53">
        <v>7000</v>
      </c>
      <c r="K124" s="35">
        <v>500</v>
      </c>
    </row>
    <row r="125" ht="24.75" customHeight="1" spans="1:11">
      <c r="A125" s="12">
        <f>MAX(A$2:A124)+1</f>
        <v>122</v>
      </c>
      <c r="B125" s="35" t="s">
        <v>183</v>
      </c>
      <c r="C125" s="35" t="s">
        <v>184</v>
      </c>
      <c r="D125" s="36">
        <v>17.92</v>
      </c>
      <c r="E125" s="37">
        <f t="shared" si="6"/>
        <v>42.3</v>
      </c>
      <c r="F125" s="34">
        <v>758</v>
      </c>
      <c r="G125" s="38">
        <v>3</v>
      </c>
      <c r="H125" s="39">
        <v>28675.8</v>
      </c>
      <c r="I125" s="35">
        <v>5</v>
      </c>
      <c r="J125" s="53">
        <v>3000</v>
      </c>
      <c r="K125" s="35">
        <v>500</v>
      </c>
    </row>
    <row r="126" ht="24.75" customHeight="1" spans="1:11">
      <c r="A126" s="12">
        <f>MAX(A$2:A125)+1</f>
        <v>123</v>
      </c>
      <c r="B126" s="35" t="s">
        <v>187</v>
      </c>
      <c r="C126" s="35" t="s">
        <v>188</v>
      </c>
      <c r="D126" s="36">
        <v>48.55</v>
      </c>
      <c r="E126" s="37">
        <v>42.3</v>
      </c>
      <c r="F126" s="34">
        <v>2054</v>
      </c>
      <c r="G126" s="38">
        <v>3</v>
      </c>
      <c r="H126" s="39">
        <v>77702</v>
      </c>
      <c r="I126" s="35">
        <v>5</v>
      </c>
      <c r="J126" s="53">
        <v>8000</v>
      </c>
      <c r="K126" s="35">
        <v>500</v>
      </c>
    </row>
    <row r="127" ht="24.75" customHeight="1" spans="1:11">
      <c r="A127" s="12">
        <f>MAX(A$2:A126)+1</f>
        <v>124</v>
      </c>
      <c r="B127" s="35" t="s">
        <v>191</v>
      </c>
      <c r="C127" s="35" t="s">
        <v>192</v>
      </c>
      <c r="D127" s="36">
        <v>52.29</v>
      </c>
      <c r="E127" s="37">
        <f t="shared" si="6"/>
        <v>42.3</v>
      </c>
      <c r="F127" s="34">
        <v>2212</v>
      </c>
      <c r="G127" s="38">
        <v>3</v>
      </c>
      <c r="H127" s="39">
        <v>83680</v>
      </c>
      <c r="I127" s="35">
        <v>5</v>
      </c>
      <c r="J127" s="53">
        <v>9000</v>
      </c>
      <c r="K127" s="35">
        <v>500</v>
      </c>
    </row>
    <row r="128" ht="24.75" customHeight="1" spans="1:11">
      <c r="A128" s="12">
        <f>MAX(A$2:A127)+1</f>
        <v>125</v>
      </c>
      <c r="B128" s="35" t="s">
        <v>266</v>
      </c>
      <c r="C128" s="35" t="s">
        <v>267</v>
      </c>
      <c r="D128" s="36">
        <v>31.65</v>
      </c>
      <c r="E128" s="37">
        <v>42.3</v>
      </c>
      <c r="F128" s="34">
        <v>1339</v>
      </c>
      <c r="G128" s="38">
        <v>3</v>
      </c>
      <c r="H128" s="39">
        <v>50654</v>
      </c>
      <c r="I128" s="35">
        <v>5</v>
      </c>
      <c r="J128" s="53">
        <v>10000</v>
      </c>
      <c r="K128" s="35">
        <v>500</v>
      </c>
    </row>
    <row r="129" ht="24.75" customHeight="1" spans="1:11">
      <c r="A129" s="12">
        <f>MAX(A$2:A128)+1</f>
        <v>126</v>
      </c>
      <c r="B129" s="35" t="s">
        <v>270</v>
      </c>
      <c r="C129" s="35" t="s">
        <v>271</v>
      </c>
      <c r="D129" s="36">
        <v>45.45</v>
      </c>
      <c r="E129" s="37">
        <v>42.3</v>
      </c>
      <c r="F129" s="34">
        <v>1922</v>
      </c>
      <c r="G129" s="38">
        <v>3</v>
      </c>
      <c r="H129" s="39">
        <v>72729.9</v>
      </c>
      <c r="I129" s="35">
        <v>5</v>
      </c>
      <c r="J129" s="53">
        <v>10000</v>
      </c>
      <c r="K129" s="35">
        <v>500</v>
      </c>
    </row>
    <row r="130" ht="24.75" customHeight="1" spans="1:11">
      <c r="A130" s="12">
        <f>MAX(A$2:A129)+1</f>
        <v>127</v>
      </c>
      <c r="B130" s="35" t="s">
        <v>274</v>
      </c>
      <c r="C130" s="35" t="s">
        <v>275</v>
      </c>
      <c r="D130" s="36">
        <v>45.45</v>
      </c>
      <c r="E130" s="37">
        <v>42.3</v>
      </c>
      <c r="F130" s="34">
        <v>1922</v>
      </c>
      <c r="G130" s="38">
        <v>3</v>
      </c>
      <c r="H130" s="39">
        <v>72729.9</v>
      </c>
      <c r="I130" s="35">
        <v>5</v>
      </c>
      <c r="J130" s="53">
        <v>10000</v>
      </c>
      <c r="K130" s="35">
        <v>500</v>
      </c>
    </row>
    <row r="131" ht="24.75" customHeight="1" spans="1:11">
      <c r="A131" s="12">
        <f>MAX(A$2:A130)+1</f>
        <v>128</v>
      </c>
      <c r="B131" s="35" t="s">
        <v>282</v>
      </c>
      <c r="C131" s="35" t="s">
        <v>283</v>
      </c>
      <c r="D131" s="36">
        <v>34.68</v>
      </c>
      <c r="E131" s="37">
        <f t="shared" ref="E131:E135" si="7">F131/D131</f>
        <v>42.3</v>
      </c>
      <c r="F131" s="34">
        <v>1467</v>
      </c>
      <c r="G131" s="38">
        <v>3</v>
      </c>
      <c r="H131" s="39">
        <v>55494.9</v>
      </c>
      <c r="I131" s="35">
        <v>5</v>
      </c>
      <c r="J131" s="53">
        <v>10000</v>
      </c>
      <c r="K131" s="35">
        <v>500</v>
      </c>
    </row>
    <row r="132" ht="24.75" customHeight="1" spans="1:11">
      <c r="A132" s="12">
        <f>MAX(A$2:A131)+1</f>
        <v>129</v>
      </c>
      <c r="B132" s="35" t="s">
        <v>286</v>
      </c>
      <c r="C132" s="35" t="s">
        <v>287</v>
      </c>
      <c r="D132" s="36">
        <v>32.64</v>
      </c>
      <c r="E132" s="37">
        <v>42.3</v>
      </c>
      <c r="F132" s="34">
        <v>1381</v>
      </c>
      <c r="G132" s="38">
        <v>3</v>
      </c>
      <c r="H132" s="39">
        <v>52244</v>
      </c>
      <c r="I132" s="35">
        <v>5</v>
      </c>
      <c r="J132" s="53">
        <v>10000</v>
      </c>
      <c r="K132" s="35">
        <v>500</v>
      </c>
    </row>
    <row r="133" ht="24.75" customHeight="1" spans="1:11">
      <c r="A133" s="12">
        <f>MAX(A$2:A132)+1</f>
        <v>130</v>
      </c>
      <c r="B133" s="35" t="s">
        <v>290</v>
      </c>
      <c r="C133" s="35" t="s">
        <v>291</v>
      </c>
      <c r="D133" s="36">
        <v>31.08</v>
      </c>
      <c r="E133" s="37">
        <v>42.3</v>
      </c>
      <c r="F133" s="34">
        <v>1315</v>
      </c>
      <c r="G133" s="38">
        <v>3</v>
      </c>
      <c r="H133" s="39">
        <v>49746</v>
      </c>
      <c r="I133" s="35">
        <v>5</v>
      </c>
      <c r="J133" s="53">
        <v>10000</v>
      </c>
      <c r="K133" s="35">
        <v>500</v>
      </c>
    </row>
    <row r="134" ht="24.75" customHeight="1" spans="1:11">
      <c r="A134" s="12">
        <f>MAX(A$2:A133)+1</f>
        <v>131</v>
      </c>
      <c r="B134" s="35" t="s">
        <v>294</v>
      </c>
      <c r="C134" s="35" t="s">
        <v>295</v>
      </c>
      <c r="D134" s="40">
        <v>45.6</v>
      </c>
      <c r="E134" s="37">
        <f t="shared" si="7"/>
        <v>42.3</v>
      </c>
      <c r="F134" s="34">
        <v>1929</v>
      </c>
      <c r="G134" s="38">
        <v>3</v>
      </c>
      <c r="H134" s="39">
        <v>72973</v>
      </c>
      <c r="I134" s="35">
        <v>5</v>
      </c>
      <c r="J134" s="53">
        <v>10000</v>
      </c>
      <c r="K134" s="35">
        <v>500</v>
      </c>
    </row>
    <row r="135" ht="24.75" customHeight="1" spans="1:11">
      <c r="A135" s="12">
        <f>MAX(A$2:A134)+1</f>
        <v>132</v>
      </c>
      <c r="B135" s="35" t="s">
        <v>343</v>
      </c>
      <c r="C135" s="35" t="s">
        <v>344</v>
      </c>
      <c r="D135" s="36">
        <v>249.55</v>
      </c>
      <c r="E135" s="37">
        <f t="shared" si="7"/>
        <v>9</v>
      </c>
      <c r="F135" s="34">
        <v>2246</v>
      </c>
      <c r="G135" s="38">
        <v>1</v>
      </c>
      <c r="H135" s="39">
        <v>26951.4</v>
      </c>
      <c r="I135" s="35">
        <v>5</v>
      </c>
      <c r="J135" s="53">
        <v>10000</v>
      </c>
      <c r="K135" s="35">
        <v>500</v>
      </c>
    </row>
    <row r="136" ht="24.75" customHeight="1" spans="1:11">
      <c r="A136" s="12">
        <f>MAX(A$2:A135)+1</f>
        <v>133</v>
      </c>
      <c r="B136" s="35" t="s">
        <v>346</v>
      </c>
      <c r="C136" s="35" t="s">
        <v>347</v>
      </c>
      <c r="D136" s="39">
        <v>14</v>
      </c>
      <c r="E136" s="37">
        <v>100.8</v>
      </c>
      <c r="F136" s="34">
        <f>D136*E136</f>
        <v>1411</v>
      </c>
      <c r="G136" s="38">
        <v>3</v>
      </c>
      <c r="H136" s="39">
        <v>53385.3</v>
      </c>
      <c r="I136" s="35">
        <v>5</v>
      </c>
      <c r="J136" s="53">
        <v>6000</v>
      </c>
      <c r="K136" s="35">
        <v>500</v>
      </c>
    </row>
    <row r="137" ht="24.75" customHeight="1" spans="1:11">
      <c r="A137" s="12">
        <f>MAX(A$2:A136)+1</f>
        <v>134</v>
      </c>
      <c r="B137" s="35" t="s">
        <v>325</v>
      </c>
      <c r="C137" s="35" t="s">
        <v>326</v>
      </c>
      <c r="D137" s="58">
        <v>374.76</v>
      </c>
      <c r="E137" s="35">
        <v>54</v>
      </c>
      <c r="F137" s="59">
        <f>D137*E137</f>
        <v>20237</v>
      </c>
      <c r="G137" s="35">
        <v>1</v>
      </c>
      <c r="H137" s="58">
        <f>F137*12</f>
        <v>242844</v>
      </c>
      <c r="I137" s="35">
        <v>5</v>
      </c>
      <c r="J137" s="58">
        <v>60000</v>
      </c>
      <c r="K137" s="35">
        <v>2000</v>
      </c>
    </row>
    <row r="138" ht="24.75" customHeight="1" spans="1:11">
      <c r="A138" s="12">
        <f>MAX(A$2:A137)+1</f>
        <v>135</v>
      </c>
      <c r="B138" s="35" t="s">
        <v>350</v>
      </c>
      <c r="C138" s="35" t="s">
        <v>190</v>
      </c>
      <c r="D138" s="58">
        <v>11.21</v>
      </c>
      <c r="E138" s="196">
        <f>F138/D138</f>
        <v>152</v>
      </c>
      <c r="F138" s="59">
        <v>1700</v>
      </c>
      <c r="G138" s="35">
        <v>3</v>
      </c>
      <c r="H138" s="58">
        <v>64462</v>
      </c>
      <c r="I138" s="35">
        <v>5</v>
      </c>
      <c r="J138" s="58">
        <v>8000</v>
      </c>
      <c r="K138" s="35">
        <v>500</v>
      </c>
    </row>
    <row r="139" ht="24.75" customHeight="1" spans="1:11">
      <c r="A139" s="12">
        <f>MAX(A$2:A138)+1</f>
        <v>136</v>
      </c>
      <c r="B139" s="60" t="s">
        <v>503</v>
      </c>
      <c r="C139" s="60" t="s">
        <v>76</v>
      </c>
      <c r="D139" s="36">
        <v>387.32</v>
      </c>
      <c r="E139" s="37">
        <v>65</v>
      </c>
      <c r="F139" s="61">
        <v>25176</v>
      </c>
      <c r="G139" s="38">
        <v>3</v>
      </c>
      <c r="H139" s="39">
        <v>952401</v>
      </c>
      <c r="I139" s="35">
        <v>5</v>
      </c>
      <c r="J139" s="53">
        <v>150000</v>
      </c>
      <c r="K139" s="35">
        <v>5000</v>
      </c>
    </row>
    <row r="140" ht="24.75" customHeight="1" spans="1:11">
      <c r="A140" s="12">
        <f>MAX(A$2:A139)+1</f>
        <v>137</v>
      </c>
      <c r="B140" s="60" t="s">
        <v>511</v>
      </c>
      <c r="C140" s="60" t="s">
        <v>76</v>
      </c>
      <c r="D140" s="36">
        <v>362.42</v>
      </c>
      <c r="E140" s="37">
        <v>65</v>
      </c>
      <c r="F140" s="61">
        <f>D140*E140</f>
        <v>23557</v>
      </c>
      <c r="G140" s="38">
        <v>1</v>
      </c>
      <c r="H140" s="39">
        <f>F140*12</f>
        <v>282684</v>
      </c>
      <c r="I140" s="35" t="s">
        <v>142</v>
      </c>
      <c r="J140" s="53">
        <v>50000</v>
      </c>
      <c r="K140" s="35">
        <v>1000</v>
      </c>
    </row>
    <row r="141" ht="24.75" customHeight="1" spans="1:30">
      <c r="A141" s="62" t="s">
        <v>494</v>
      </c>
      <c r="B141" s="63"/>
      <c r="C141" s="64"/>
      <c r="D141" s="65">
        <f>SUM(D4:D140)</f>
        <v>59168</v>
      </c>
      <c r="E141" s="66" t="s">
        <v>142</v>
      </c>
      <c r="F141" s="66" t="s">
        <v>142</v>
      </c>
      <c r="G141" s="66" t="s">
        <v>142</v>
      </c>
      <c r="H141" s="65">
        <f t="shared" ref="H141:AD141" si="8">SUM(H4:H140)</f>
        <v>79144404.2</v>
      </c>
      <c r="I141" s="66" t="s">
        <v>142</v>
      </c>
      <c r="J141" s="65">
        <f t="shared" si="8"/>
        <v>7352000</v>
      </c>
      <c r="K141" s="65">
        <f t="shared" si="8"/>
        <v>206500</v>
      </c>
      <c r="L141" s="65">
        <f t="shared" si="8"/>
        <v>0</v>
      </c>
      <c r="M141" s="65">
        <f t="shared" si="8"/>
        <v>3532</v>
      </c>
      <c r="N141" s="65">
        <f t="shared" si="8"/>
        <v>0</v>
      </c>
      <c r="O141" s="65">
        <f t="shared" si="8"/>
        <v>0</v>
      </c>
      <c r="P141" s="65">
        <f t="shared" si="8"/>
        <v>0</v>
      </c>
      <c r="Q141" s="65">
        <f t="shared" si="8"/>
        <v>0</v>
      </c>
      <c r="R141" s="65">
        <f t="shared" si="8"/>
        <v>1921.3</v>
      </c>
      <c r="S141" s="65">
        <f t="shared" si="8"/>
        <v>950</v>
      </c>
      <c r="T141" s="65">
        <f t="shared" si="8"/>
        <v>75565</v>
      </c>
      <c r="U141" s="65">
        <f t="shared" si="8"/>
        <v>99</v>
      </c>
      <c r="V141" s="65">
        <f t="shared" si="8"/>
        <v>2858721</v>
      </c>
      <c r="W141" s="65">
        <f t="shared" si="8"/>
        <v>165</v>
      </c>
      <c r="X141" s="65">
        <f t="shared" si="8"/>
        <v>0</v>
      </c>
      <c r="Y141" s="65">
        <f t="shared" si="8"/>
        <v>466000</v>
      </c>
      <c r="Z141" s="65">
        <f t="shared" si="8"/>
        <v>13900</v>
      </c>
      <c r="AA141" s="65">
        <f t="shared" si="8"/>
        <v>0</v>
      </c>
      <c r="AB141" s="65">
        <f t="shared" si="8"/>
        <v>0</v>
      </c>
      <c r="AC141" s="65">
        <f t="shared" si="8"/>
        <v>0</v>
      </c>
      <c r="AD141" s="65">
        <f t="shared" si="8"/>
        <v>0</v>
      </c>
    </row>
    <row r="142" spans="1:8">
      <c r="A142" s="197" t="s">
        <v>495</v>
      </c>
      <c r="B142" s="197"/>
      <c r="D142" s="198" t="s">
        <v>496</v>
      </c>
      <c r="E142" s="198"/>
      <c r="G142" s="199" t="s">
        <v>497</v>
      </c>
      <c r="H142" s="199"/>
    </row>
  </sheetData>
  <mergeCells count="14">
    <mergeCell ref="A1:B1"/>
    <mergeCell ref="A2:K2"/>
    <mergeCell ref="M2:AB2"/>
    <mergeCell ref="A141:C141"/>
    <mergeCell ref="A142:B142"/>
    <mergeCell ref="D142:E142"/>
    <mergeCell ref="G142:H142"/>
    <mergeCell ref="B52:B55"/>
    <mergeCell ref="B56:B63"/>
    <mergeCell ref="G47:G48"/>
    <mergeCell ref="H47:H48"/>
    <mergeCell ref="I47:I48"/>
    <mergeCell ref="J47:J48"/>
    <mergeCell ref="K47:K48"/>
  </mergeCells>
  <printOptions horizontalCentered="1"/>
  <pageMargins left="0.118110236220472" right="0.118110236220472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08"/>
  <sheetViews>
    <sheetView workbookViewId="0">
      <selection activeCell="J8" sqref="J8:J9"/>
    </sheetView>
  </sheetViews>
  <sheetFormatPr defaultColWidth="9" defaultRowHeight="13.5"/>
  <cols>
    <col min="1" max="1" width="7.375" customWidth="1"/>
    <col min="2" max="3" width="20.25" customWidth="1"/>
    <col min="12" max="12" width="32.375" customWidth="1"/>
    <col min="16" max="16" width="41.375" customWidth="1"/>
  </cols>
  <sheetData>
    <row r="1" ht="28.5" spans="1:16">
      <c r="A1" s="71" t="s">
        <v>1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</row>
    <row r="2" ht="56.25" spans="1:16">
      <c r="A2" s="166" t="s">
        <v>16</v>
      </c>
      <c r="B2" s="73" t="s">
        <v>3</v>
      </c>
      <c r="C2" s="73" t="s">
        <v>4</v>
      </c>
      <c r="D2" s="74" t="s">
        <v>17</v>
      </c>
      <c r="E2" s="74" t="s">
        <v>18</v>
      </c>
      <c r="F2" s="74" t="s">
        <v>5</v>
      </c>
      <c r="G2" s="75" t="s">
        <v>19</v>
      </c>
      <c r="H2" s="117" t="s">
        <v>7</v>
      </c>
      <c r="I2" s="42" t="s">
        <v>8</v>
      </c>
      <c r="J2" s="118" t="s">
        <v>20</v>
      </c>
      <c r="K2" s="42" t="s">
        <v>10</v>
      </c>
      <c r="L2" s="42" t="s">
        <v>11</v>
      </c>
      <c r="M2" s="42" t="s">
        <v>21</v>
      </c>
      <c r="N2" s="42" t="s">
        <v>13</v>
      </c>
      <c r="O2" s="119" t="s">
        <v>14</v>
      </c>
      <c r="P2" s="42" t="s">
        <v>22</v>
      </c>
    </row>
    <row r="3" ht="33.75" spans="1:16">
      <c r="A3" s="76">
        <v>1</v>
      </c>
      <c r="B3" s="77" t="s">
        <v>27</v>
      </c>
      <c r="C3" s="78" t="s">
        <v>28</v>
      </c>
      <c r="D3" s="26" t="s">
        <v>29</v>
      </c>
      <c r="E3" s="79" t="s">
        <v>30</v>
      </c>
      <c r="F3" s="80">
        <v>14791</v>
      </c>
      <c r="G3" s="26">
        <v>24</v>
      </c>
      <c r="H3" s="25">
        <v>354984</v>
      </c>
      <c r="I3" s="26">
        <v>5</v>
      </c>
      <c r="J3" s="120">
        <v>22615899</v>
      </c>
      <c r="K3" s="50">
        <v>3</v>
      </c>
      <c r="L3" s="94" t="s">
        <v>31</v>
      </c>
      <c r="M3" s="121">
        <v>4500000</v>
      </c>
      <c r="N3" s="52">
        <v>450000</v>
      </c>
      <c r="O3" s="26" t="s">
        <v>26</v>
      </c>
      <c r="P3" s="122" t="s">
        <v>32</v>
      </c>
    </row>
    <row r="4" ht="22.5" spans="1:16">
      <c r="A4" s="76">
        <v>2</v>
      </c>
      <c r="B4" s="81" t="s">
        <v>36</v>
      </c>
      <c r="C4" s="82" t="s">
        <v>37</v>
      </c>
      <c r="D4" s="76" t="s">
        <v>29</v>
      </c>
      <c r="E4" s="83" t="s">
        <v>38</v>
      </c>
      <c r="F4" s="84">
        <v>736.83</v>
      </c>
      <c r="G4" s="26">
        <v>23</v>
      </c>
      <c r="H4" s="25">
        <v>16947</v>
      </c>
      <c r="I4" s="26">
        <v>5</v>
      </c>
      <c r="J4" s="120">
        <v>1079693</v>
      </c>
      <c r="K4" s="50">
        <v>3</v>
      </c>
      <c r="L4" s="122" t="s">
        <v>39</v>
      </c>
      <c r="M4" s="121">
        <v>200000</v>
      </c>
      <c r="N4" s="52">
        <v>20000</v>
      </c>
      <c r="O4" s="123" t="s">
        <v>26</v>
      </c>
      <c r="P4" s="94" t="s">
        <v>40</v>
      </c>
    </row>
    <row r="5" ht="22.5" spans="1:16">
      <c r="A5" s="76">
        <v>3</v>
      </c>
      <c r="B5" s="81" t="s">
        <v>23</v>
      </c>
      <c r="C5" s="85" t="s">
        <v>24</v>
      </c>
      <c r="D5" s="76" t="s">
        <v>29</v>
      </c>
      <c r="E5" s="83" t="s">
        <v>44</v>
      </c>
      <c r="F5" s="84">
        <v>8000</v>
      </c>
      <c r="G5" s="26">
        <v>23</v>
      </c>
      <c r="H5" s="25">
        <v>184000</v>
      </c>
      <c r="I5" s="26">
        <v>8</v>
      </c>
      <c r="J5" s="120">
        <v>19634277</v>
      </c>
      <c r="K5" s="50">
        <v>3</v>
      </c>
      <c r="L5" s="122" t="s">
        <v>25</v>
      </c>
      <c r="M5" s="121">
        <v>1800000</v>
      </c>
      <c r="N5" s="52">
        <v>250000</v>
      </c>
      <c r="O5" s="123" t="s">
        <v>26</v>
      </c>
      <c r="P5" s="122" t="s">
        <v>45</v>
      </c>
    </row>
    <row r="6" spans="1:16">
      <c r="A6" s="76">
        <v>4</v>
      </c>
      <c r="B6" s="77" t="s">
        <v>49</v>
      </c>
      <c r="C6" s="78" t="s">
        <v>50</v>
      </c>
      <c r="D6" s="26" t="s">
        <v>51</v>
      </c>
      <c r="E6" s="79" t="s">
        <v>52</v>
      </c>
      <c r="F6" s="80">
        <v>2628.79</v>
      </c>
      <c r="G6" s="26">
        <v>10</v>
      </c>
      <c r="H6" s="25">
        <v>26288</v>
      </c>
      <c r="I6" s="26">
        <v>2</v>
      </c>
      <c r="J6" s="120">
        <v>640373</v>
      </c>
      <c r="K6" s="50">
        <v>3</v>
      </c>
      <c r="L6" s="94" t="s">
        <v>53</v>
      </c>
      <c r="M6" s="121">
        <v>200000</v>
      </c>
      <c r="N6" s="52">
        <v>100000</v>
      </c>
      <c r="O6" s="26" t="s">
        <v>26</v>
      </c>
      <c r="P6" s="94" t="s">
        <v>54</v>
      </c>
    </row>
    <row r="7" ht="22.5" spans="1:16">
      <c r="A7" s="76">
        <v>5</v>
      </c>
      <c r="B7" s="78" t="s">
        <v>57</v>
      </c>
      <c r="C7" s="78" t="s">
        <v>50</v>
      </c>
      <c r="D7" s="26" t="s">
        <v>51</v>
      </c>
      <c r="E7" s="79" t="s">
        <v>58</v>
      </c>
      <c r="F7" s="80">
        <v>389.46</v>
      </c>
      <c r="G7" s="26">
        <v>10</v>
      </c>
      <c r="H7" s="25">
        <v>3895</v>
      </c>
      <c r="I7" s="26">
        <v>2</v>
      </c>
      <c r="J7" s="120">
        <v>94872</v>
      </c>
      <c r="K7" s="50">
        <v>3</v>
      </c>
      <c r="L7" s="94" t="s">
        <v>59</v>
      </c>
      <c r="M7" s="121">
        <v>50000</v>
      </c>
      <c r="N7" s="52">
        <v>6000</v>
      </c>
      <c r="O7" s="26" t="s">
        <v>26</v>
      </c>
      <c r="P7" s="94" t="s">
        <v>60</v>
      </c>
    </row>
    <row r="8" ht="22.5" spans="1:16">
      <c r="A8" s="76">
        <v>6</v>
      </c>
      <c r="B8" s="86" t="s">
        <v>63</v>
      </c>
      <c r="C8" s="87" t="s">
        <v>64</v>
      </c>
      <c r="D8" s="88" t="s">
        <v>29</v>
      </c>
      <c r="E8" s="89" t="s">
        <v>65</v>
      </c>
      <c r="F8" s="90">
        <v>322.19</v>
      </c>
      <c r="G8" s="88">
        <v>25</v>
      </c>
      <c r="H8" s="124">
        <v>8055</v>
      </c>
      <c r="I8" s="26">
        <v>5</v>
      </c>
      <c r="J8" s="120">
        <v>3827433</v>
      </c>
      <c r="K8" s="50">
        <v>3</v>
      </c>
      <c r="L8" s="122" t="s">
        <v>66</v>
      </c>
      <c r="M8" s="121">
        <v>800000</v>
      </c>
      <c r="N8" s="52">
        <v>50000</v>
      </c>
      <c r="O8" s="123" t="s">
        <v>26</v>
      </c>
      <c r="P8" s="139" t="s">
        <v>54</v>
      </c>
    </row>
    <row r="9" ht="22.5" spans="1:16">
      <c r="A9" s="76"/>
      <c r="B9" s="81" t="s">
        <v>70</v>
      </c>
      <c r="C9" s="85" t="s">
        <v>71</v>
      </c>
      <c r="D9" s="91" t="s">
        <v>29</v>
      </c>
      <c r="E9" s="92" t="s">
        <v>72</v>
      </c>
      <c r="F9" s="84">
        <v>1486.32</v>
      </c>
      <c r="G9" s="26">
        <v>35</v>
      </c>
      <c r="H9" s="124">
        <v>52021</v>
      </c>
      <c r="I9" s="26"/>
      <c r="J9" s="120"/>
      <c r="K9" s="50"/>
      <c r="L9" s="122"/>
      <c r="M9" s="121"/>
      <c r="N9" s="52"/>
      <c r="O9" s="123"/>
      <c r="P9" s="140"/>
    </row>
    <row r="10" spans="1:16">
      <c r="A10" s="76">
        <v>7</v>
      </c>
      <c r="B10" s="93" t="s">
        <v>75</v>
      </c>
      <c r="C10" s="94" t="s">
        <v>76</v>
      </c>
      <c r="D10" s="26" t="s">
        <v>29</v>
      </c>
      <c r="E10" s="79" t="s">
        <v>77</v>
      </c>
      <c r="F10" s="95">
        <v>1268.31</v>
      </c>
      <c r="G10" s="26">
        <v>26</v>
      </c>
      <c r="H10" s="124">
        <v>32976</v>
      </c>
      <c r="I10" s="26">
        <v>5</v>
      </c>
      <c r="J10" s="120">
        <v>2100889</v>
      </c>
      <c r="K10" s="50">
        <v>3</v>
      </c>
      <c r="L10" s="94" t="s">
        <v>78</v>
      </c>
      <c r="M10" s="121">
        <v>400000</v>
      </c>
      <c r="N10" s="52">
        <v>30000</v>
      </c>
      <c r="O10" s="26" t="s">
        <v>79</v>
      </c>
      <c r="P10" s="122" t="s">
        <v>80</v>
      </c>
    </row>
    <row r="11" ht="22.5" spans="1:16">
      <c r="A11" s="76">
        <v>8</v>
      </c>
      <c r="B11" s="77" t="s">
        <v>81</v>
      </c>
      <c r="C11" s="97" t="s">
        <v>82</v>
      </c>
      <c r="D11" s="26" t="s">
        <v>29</v>
      </c>
      <c r="E11" s="79" t="s">
        <v>83</v>
      </c>
      <c r="F11" s="80">
        <v>805.37</v>
      </c>
      <c r="G11" s="26">
        <v>30</v>
      </c>
      <c r="H11" s="124">
        <v>24161</v>
      </c>
      <c r="I11" s="26">
        <v>5</v>
      </c>
      <c r="J11" s="120">
        <v>1539295</v>
      </c>
      <c r="K11" s="50">
        <v>3</v>
      </c>
      <c r="L11" s="122" t="s">
        <v>84</v>
      </c>
      <c r="M11" s="121">
        <v>300000</v>
      </c>
      <c r="N11" s="52">
        <v>30000</v>
      </c>
      <c r="O11" s="26" t="s">
        <v>26</v>
      </c>
      <c r="P11" s="94" t="s">
        <v>85</v>
      </c>
    </row>
    <row r="12" ht="33.75" spans="1:16">
      <c r="A12" s="76">
        <v>9</v>
      </c>
      <c r="B12" s="77"/>
      <c r="C12" s="97" t="s">
        <v>86</v>
      </c>
      <c r="D12" s="26" t="s">
        <v>29</v>
      </c>
      <c r="E12" s="79" t="s">
        <v>83</v>
      </c>
      <c r="F12" s="80">
        <v>737.46</v>
      </c>
      <c r="G12" s="26">
        <v>30</v>
      </c>
      <c r="H12" s="124">
        <v>22124</v>
      </c>
      <c r="I12" s="26">
        <v>5</v>
      </c>
      <c r="J12" s="120">
        <v>1409499</v>
      </c>
      <c r="K12" s="50">
        <v>3</v>
      </c>
      <c r="L12" s="122" t="s">
        <v>84</v>
      </c>
      <c r="M12" s="121">
        <v>300000</v>
      </c>
      <c r="N12" s="52">
        <v>20000</v>
      </c>
      <c r="O12" s="26" t="s">
        <v>26</v>
      </c>
      <c r="P12" s="94"/>
    </row>
    <row r="13" ht="33.75" spans="1:16">
      <c r="A13" s="76">
        <v>10</v>
      </c>
      <c r="B13" s="77"/>
      <c r="C13" s="97" t="s">
        <v>87</v>
      </c>
      <c r="D13" s="26" t="s">
        <v>29</v>
      </c>
      <c r="E13" s="79" t="s">
        <v>83</v>
      </c>
      <c r="F13" s="80">
        <v>1097.72</v>
      </c>
      <c r="G13" s="26">
        <v>30</v>
      </c>
      <c r="H13" s="124">
        <v>32932</v>
      </c>
      <c r="I13" s="26">
        <v>5</v>
      </c>
      <c r="J13" s="120">
        <v>2098060</v>
      </c>
      <c r="K13" s="50">
        <v>3</v>
      </c>
      <c r="L13" s="122" t="s">
        <v>84</v>
      </c>
      <c r="M13" s="121">
        <v>400000</v>
      </c>
      <c r="N13" s="52">
        <v>30000</v>
      </c>
      <c r="O13" s="26" t="s">
        <v>26</v>
      </c>
      <c r="P13" s="94"/>
    </row>
    <row r="14" ht="33.75" spans="1:16">
      <c r="A14" s="76">
        <v>11</v>
      </c>
      <c r="B14" s="77"/>
      <c r="C14" s="97" t="s">
        <v>88</v>
      </c>
      <c r="D14" s="26" t="s">
        <v>29</v>
      </c>
      <c r="E14" s="79" t="s">
        <v>83</v>
      </c>
      <c r="F14" s="80">
        <v>758.36</v>
      </c>
      <c r="G14" s="26">
        <v>30</v>
      </c>
      <c r="H14" s="124">
        <v>22751</v>
      </c>
      <c r="I14" s="26">
        <v>5</v>
      </c>
      <c r="J14" s="120">
        <v>1449445</v>
      </c>
      <c r="K14" s="50">
        <v>3</v>
      </c>
      <c r="L14" s="122" t="s">
        <v>84</v>
      </c>
      <c r="M14" s="121">
        <v>300000</v>
      </c>
      <c r="N14" s="52">
        <v>20000</v>
      </c>
      <c r="O14" s="26" t="s">
        <v>26</v>
      </c>
      <c r="P14" s="94"/>
    </row>
    <row r="15" ht="22.5" spans="1:16">
      <c r="A15" s="76">
        <v>12</v>
      </c>
      <c r="B15" s="77" t="s">
        <v>81</v>
      </c>
      <c r="C15" s="97" t="s">
        <v>91</v>
      </c>
      <c r="D15" s="26" t="s">
        <v>29</v>
      </c>
      <c r="E15" s="79" t="s">
        <v>92</v>
      </c>
      <c r="F15" s="80">
        <v>1298.02</v>
      </c>
      <c r="G15" s="26">
        <v>40</v>
      </c>
      <c r="H15" s="124">
        <v>51921</v>
      </c>
      <c r="I15" s="26">
        <v>5</v>
      </c>
      <c r="J15" s="120">
        <v>3307855</v>
      </c>
      <c r="K15" s="50">
        <v>3</v>
      </c>
      <c r="L15" s="122" t="s">
        <v>84</v>
      </c>
      <c r="M15" s="121">
        <v>700000</v>
      </c>
      <c r="N15" s="52">
        <v>40000</v>
      </c>
      <c r="O15" s="26" t="s">
        <v>26</v>
      </c>
      <c r="P15" s="94" t="s">
        <v>93</v>
      </c>
    </row>
    <row r="16" ht="22.5" spans="1:16">
      <c r="A16" s="76">
        <v>13</v>
      </c>
      <c r="B16" s="77"/>
      <c r="C16" s="97" t="s">
        <v>94</v>
      </c>
      <c r="D16" s="26" t="s">
        <v>29</v>
      </c>
      <c r="E16" s="79" t="s">
        <v>92</v>
      </c>
      <c r="F16" s="80">
        <v>799.51</v>
      </c>
      <c r="G16" s="26">
        <v>40</v>
      </c>
      <c r="H16" s="124">
        <v>31980</v>
      </c>
      <c r="I16" s="26">
        <v>5</v>
      </c>
      <c r="J16" s="120">
        <v>2037459</v>
      </c>
      <c r="K16" s="50">
        <v>3</v>
      </c>
      <c r="L16" s="122" t="s">
        <v>84</v>
      </c>
      <c r="M16" s="121">
        <v>400000</v>
      </c>
      <c r="N16" s="52">
        <v>20000</v>
      </c>
      <c r="O16" s="26" t="s">
        <v>26</v>
      </c>
      <c r="P16" s="94"/>
    </row>
    <row r="17" ht="22.5" spans="1:16">
      <c r="A17" s="76">
        <v>14</v>
      </c>
      <c r="B17" s="77"/>
      <c r="C17" s="97" t="s">
        <v>96</v>
      </c>
      <c r="D17" s="26" t="s">
        <v>29</v>
      </c>
      <c r="E17" s="79" t="s">
        <v>97</v>
      </c>
      <c r="F17" s="80">
        <v>666.39</v>
      </c>
      <c r="G17" s="26">
        <v>40</v>
      </c>
      <c r="H17" s="124">
        <v>26656</v>
      </c>
      <c r="I17" s="26">
        <v>5</v>
      </c>
      <c r="J17" s="120">
        <v>1698218</v>
      </c>
      <c r="K17" s="50">
        <v>3</v>
      </c>
      <c r="L17" s="122" t="s">
        <v>84</v>
      </c>
      <c r="M17" s="121">
        <v>400000</v>
      </c>
      <c r="N17" s="52">
        <v>20000</v>
      </c>
      <c r="O17" s="26" t="s">
        <v>26</v>
      </c>
      <c r="P17" s="94"/>
    </row>
    <row r="18" ht="22.5" spans="1:16">
      <c r="A18" s="76">
        <v>15</v>
      </c>
      <c r="B18" s="77"/>
      <c r="C18" s="97" t="s">
        <v>98</v>
      </c>
      <c r="D18" s="26" t="s">
        <v>29</v>
      </c>
      <c r="E18" s="79" t="s">
        <v>97</v>
      </c>
      <c r="F18" s="80">
        <v>508.8</v>
      </c>
      <c r="G18" s="26">
        <v>40</v>
      </c>
      <c r="H18" s="124">
        <v>20352</v>
      </c>
      <c r="I18" s="26">
        <v>5</v>
      </c>
      <c r="J18" s="120">
        <v>1296618</v>
      </c>
      <c r="K18" s="50">
        <v>3</v>
      </c>
      <c r="L18" s="122" t="s">
        <v>84</v>
      </c>
      <c r="M18" s="121">
        <v>300000</v>
      </c>
      <c r="N18" s="52">
        <v>20000</v>
      </c>
      <c r="O18" s="26" t="s">
        <v>26</v>
      </c>
      <c r="P18" s="94"/>
    </row>
    <row r="19" ht="22.5" spans="1:16">
      <c r="A19" s="76">
        <v>16</v>
      </c>
      <c r="B19" s="77"/>
      <c r="C19" s="97" t="s">
        <v>100</v>
      </c>
      <c r="D19" s="26" t="s">
        <v>29</v>
      </c>
      <c r="E19" s="79" t="s">
        <v>97</v>
      </c>
      <c r="F19" s="80">
        <v>982.64</v>
      </c>
      <c r="G19" s="26">
        <v>40</v>
      </c>
      <c r="H19" s="124">
        <v>39306</v>
      </c>
      <c r="I19" s="26">
        <v>5</v>
      </c>
      <c r="J19" s="120">
        <v>2504145</v>
      </c>
      <c r="K19" s="50">
        <v>3</v>
      </c>
      <c r="L19" s="122" t="s">
        <v>84</v>
      </c>
      <c r="M19" s="121">
        <v>500000</v>
      </c>
      <c r="N19" s="52">
        <v>30000</v>
      </c>
      <c r="O19" s="26" t="s">
        <v>26</v>
      </c>
      <c r="P19" s="94"/>
    </row>
    <row r="20" ht="22.5" spans="1:16">
      <c r="A20" s="76">
        <v>17</v>
      </c>
      <c r="B20" s="77"/>
      <c r="C20" s="97" t="s">
        <v>101</v>
      </c>
      <c r="D20" s="26" t="s">
        <v>29</v>
      </c>
      <c r="E20" s="79" t="s">
        <v>102</v>
      </c>
      <c r="F20" s="80">
        <v>541.22</v>
      </c>
      <c r="G20" s="26">
        <v>40</v>
      </c>
      <c r="H20" s="124">
        <v>21649</v>
      </c>
      <c r="I20" s="26">
        <v>5</v>
      </c>
      <c r="J20" s="120">
        <v>1379237</v>
      </c>
      <c r="K20" s="50">
        <v>3</v>
      </c>
      <c r="L20" s="122" t="s">
        <v>84</v>
      </c>
      <c r="M20" s="121">
        <v>300000</v>
      </c>
      <c r="N20" s="52">
        <v>20000</v>
      </c>
      <c r="O20" s="26" t="s">
        <v>26</v>
      </c>
      <c r="P20" s="94"/>
    </row>
    <row r="21" ht="22.5" spans="1:16">
      <c r="A21" s="76">
        <v>18</v>
      </c>
      <c r="B21" s="77"/>
      <c r="C21" s="97" t="s">
        <v>103</v>
      </c>
      <c r="D21" s="26" t="s">
        <v>29</v>
      </c>
      <c r="E21" s="79" t="s">
        <v>102</v>
      </c>
      <c r="F21" s="80">
        <v>905.9</v>
      </c>
      <c r="G21" s="26">
        <v>40</v>
      </c>
      <c r="H21" s="124">
        <v>36236</v>
      </c>
      <c r="I21" s="26">
        <v>5</v>
      </c>
      <c r="J21" s="120">
        <v>2308582</v>
      </c>
      <c r="K21" s="50">
        <v>3</v>
      </c>
      <c r="L21" s="122" t="s">
        <v>84</v>
      </c>
      <c r="M21" s="121">
        <v>500000</v>
      </c>
      <c r="N21" s="52">
        <v>30000</v>
      </c>
      <c r="O21" s="26" t="s">
        <v>26</v>
      </c>
      <c r="P21" s="94"/>
    </row>
    <row r="22" ht="33.75" spans="1:16">
      <c r="A22" s="76">
        <v>19</v>
      </c>
      <c r="B22" s="77"/>
      <c r="C22" s="97" t="s">
        <v>104</v>
      </c>
      <c r="D22" s="26" t="s">
        <v>29</v>
      </c>
      <c r="E22" s="79" t="s">
        <v>102</v>
      </c>
      <c r="F22" s="80">
        <v>997.93</v>
      </c>
      <c r="G22" s="26">
        <v>40</v>
      </c>
      <c r="H22" s="124">
        <v>39917</v>
      </c>
      <c r="I22" s="26">
        <v>5</v>
      </c>
      <c r="J22" s="120">
        <v>2543110</v>
      </c>
      <c r="K22" s="50">
        <v>3</v>
      </c>
      <c r="L22" s="122" t="s">
        <v>84</v>
      </c>
      <c r="M22" s="121">
        <v>500000</v>
      </c>
      <c r="N22" s="52">
        <v>30000</v>
      </c>
      <c r="O22" s="26" t="s">
        <v>26</v>
      </c>
      <c r="P22" s="94"/>
    </row>
    <row r="23" ht="22.5" spans="1:16">
      <c r="A23" s="76">
        <v>20</v>
      </c>
      <c r="B23" s="81" t="s">
        <v>33</v>
      </c>
      <c r="C23" s="85" t="s">
        <v>34</v>
      </c>
      <c r="D23" s="76" t="s">
        <v>51</v>
      </c>
      <c r="E23" s="100" t="s">
        <v>105</v>
      </c>
      <c r="F23" s="101">
        <v>1049.93</v>
      </c>
      <c r="G23" s="26">
        <v>22</v>
      </c>
      <c r="H23" s="124">
        <v>23098</v>
      </c>
      <c r="I23" s="26">
        <v>5</v>
      </c>
      <c r="J23" s="120">
        <v>1471594</v>
      </c>
      <c r="K23" s="50">
        <v>3</v>
      </c>
      <c r="L23" s="122" t="s">
        <v>35</v>
      </c>
      <c r="M23" s="121">
        <v>300000</v>
      </c>
      <c r="N23" s="52">
        <v>30000</v>
      </c>
      <c r="O23" s="123" t="s">
        <v>26</v>
      </c>
      <c r="P23" s="122" t="s">
        <v>106</v>
      </c>
    </row>
    <row r="24" spans="1:16">
      <c r="A24" s="76">
        <v>21</v>
      </c>
      <c r="B24" s="93" t="s">
        <v>107</v>
      </c>
      <c r="C24" s="94" t="s">
        <v>108</v>
      </c>
      <c r="D24" s="26" t="s">
        <v>29</v>
      </c>
      <c r="E24" s="79" t="s">
        <v>109</v>
      </c>
      <c r="F24" s="101">
        <v>489.33</v>
      </c>
      <c r="G24" s="26">
        <v>50</v>
      </c>
      <c r="H24" s="124">
        <v>24467</v>
      </c>
      <c r="I24" s="26">
        <v>5</v>
      </c>
      <c r="J24" s="120">
        <v>3596817</v>
      </c>
      <c r="K24" s="50">
        <v>3</v>
      </c>
      <c r="L24" s="94" t="s">
        <v>110</v>
      </c>
      <c r="M24" s="121">
        <v>700000</v>
      </c>
      <c r="N24" s="52">
        <v>50000</v>
      </c>
      <c r="O24" s="26" t="s">
        <v>26</v>
      </c>
      <c r="P24" s="94" t="s">
        <v>111</v>
      </c>
    </row>
    <row r="25" spans="1:16">
      <c r="A25" s="76"/>
      <c r="B25" s="93" t="s">
        <v>112</v>
      </c>
      <c r="C25" s="94" t="s">
        <v>108</v>
      </c>
      <c r="D25" s="26" t="s">
        <v>29</v>
      </c>
      <c r="E25" s="79" t="s">
        <v>113</v>
      </c>
      <c r="F25" s="101">
        <v>1066.33</v>
      </c>
      <c r="G25" s="26">
        <v>30</v>
      </c>
      <c r="H25" s="124">
        <v>31990</v>
      </c>
      <c r="I25" s="26">
        <v>5</v>
      </c>
      <c r="J25" s="120"/>
      <c r="K25" s="50"/>
      <c r="L25" s="94"/>
      <c r="M25" s="121"/>
      <c r="N25" s="52"/>
      <c r="O25" s="26"/>
      <c r="P25" s="94"/>
    </row>
    <row r="26" ht="22.5" spans="1:16">
      <c r="A26" s="76">
        <v>22</v>
      </c>
      <c r="B26" s="93" t="s">
        <v>41</v>
      </c>
      <c r="C26" s="94" t="s">
        <v>42</v>
      </c>
      <c r="D26" s="26" t="s">
        <v>51</v>
      </c>
      <c r="E26" s="100" t="s">
        <v>58</v>
      </c>
      <c r="F26" s="95">
        <v>1000</v>
      </c>
      <c r="G26" s="26">
        <v>43</v>
      </c>
      <c r="H26" s="124">
        <v>43000</v>
      </c>
      <c r="I26" s="26">
        <v>5</v>
      </c>
      <c r="J26" s="120">
        <v>2739514</v>
      </c>
      <c r="K26" s="121">
        <v>3</v>
      </c>
      <c r="L26" s="94" t="s">
        <v>43</v>
      </c>
      <c r="M26" s="121">
        <v>500000</v>
      </c>
      <c r="N26" s="52">
        <v>30000</v>
      </c>
      <c r="O26" s="24" t="s">
        <v>26</v>
      </c>
      <c r="P26" s="122" t="s">
        <v>106</v>
      </c>
    </row>
    <row r="27" ht="22.5" spans="1:16">
      <c r="A27" s="76">
        <v>23</v>
      </c>
      <c r="B27" s="93" t="s">
        <v>46</v>
      </c>
      <c r="C27" s="94" t="s">
        <v>47</v>
      </c>
      <c r="D27" s="26" t="s">
        <v>51</v>
      </c>
      <c r="E27" s="76" t="s">
        <v>114</v>
      </c>
      <c r="F27" s="101">
        <v>676</v>
      </c>
      <c r="G27" s="26">
        <v>12</v>
      </c>
      <c r="H27" s="124">
        <v>8112</v>
      </c>
      <c r="I27" s="26">
        <v>5</v>
      </c>
      <c r="J27" s="120">
        <v>516813</v>
      </c>
      <c r="K27" s="121">
        <v>3</v>
      </c>
      <c r="L27" s="94" t="s">
        <v>48</v>
      </c>
      <c r="M27" s="121">
        <v>50000</v>
      </c>
      <c r="N27" s="52">
        <v>20000</v>
      </c>
      <c r="O27" s="24" t="s">
        <v>26</v>
      </c>
      <c r="P27" s="122" t="s">
        <v>115</v>
      </c>
    </row>
    <row r="28" spans="1:16">
      <c r="A28" s="76">
        <v>24</v>
      </c>
      <c r="B28" s="94" t="s">
        <v>116</v>
      </c>
      <c r="C28" s="94" t="s">
        <v>117</v>
      </c>
      <c r="D28" s="26" t="s">
        <v>51</v>
      </c>
      <c r="E28" s="83" t="s">
        <v>118</v>
      </c>
      <c r="F28" s="101">
        <v>520</v>
      </c>
      <c r="G28" s="26">
        <v>35</v>
      </c>
      <c r="H28" s="124">
        <v>18200</v>
      </c>
      <c r="I28" s="167">
        <v>5</v>
      </c>
      <c r="J28" s="120">
        <v>1159515</v>
      </c>
      <c r="K28" s="121">
        <v>3</v>
      </c>
      <c r="L28" s="94" t="s">
        <v>119</v>
      </c>
      <c r="M28" s="121">
        <v>300000</v>
      </c>
      <c r="N28" s="52">
        <v>20000</v>
      </c>
      <c r="O28" s="24" t="s">
        <v>26</v>
      </c>
      <c r="P28" s="122" t="s">
        <v>120</v>
      </c>
    </row>
    <row r="29" spans="1:16">
      <c r="A29" s="167">
        <v>25</v>
      </c>
      <c r="B29" s="103" t="s">
        <v>121</v>
      </c>
      <c r="C29" s="103" t="s">
        <v>122</v>
      </c>
      <c r="D29" s="104" t="s">
        <v>123</v>
      </c>
      <c r="E29" s="105"/>
      <c r="F29" s="101">
        <v>730</v>
      </c>
      <c r="G29" s="26">
        <v>4.9</v>
      </c>
      <c r="H29" s="124">
        <v>3577</v>
      </c>
      <c r="I29" s="26">
        <v>5</v>
      </c>
      <c r="J29" s="25">
        <v>227889</v>
      </c>
      <c r="K29" s="121">
        <v>3</v>
      </c>
      <c r="L29" s="85" t="s">
        <v>124</v>
      </c>
      <c r="M29" s="121">
        <v>500000</v>
      </c>
      <c r="N29" s="52">
        <v>40000</v>
      </c>
      <c r="O29" s="26" t="s">
        <v>26</v>
      </c>
      <c r="P29" s="103" t="s">
        <v>106</v>
      </c>
    </row>
    <row r="30" ht="22.5" spans="1:16">
      <c r="A30" s="167">
        <v>26</v>
      </c>
      <c r="B30" s="103" t="s">
        <v>125</v>
      </c>
      <c r="C30" s="103" t="s">
        <v>126</v>
      </c>
      <c r="D30" s="168" t="s">
        <v>51</v>
      </c>
      <c r="E30" s="91" t="s">
        <v>127</v>
      </c>
      <c r="F30" s="101">
        <v>4200</v>
      </c>
      <c r="G30" s="26">
        <v>12</v>
      </c>
      <c r="H30" s="124">
        <v>50400</v>
      </c>
      <c r="I30" s="26">
        <v>5</v>
      </c>
      <c r="J30" s="170">
        <v>3210965</v>
      </c>
      <c r="K30" s="171">
        <v>3</v>
      </c>
      <c r="L30" s="82" t="s">
        <v>69</v>
      </c>
      <c r="M30" s="121">
        <v>400000</v>
      </c>
      <c r="N30" s="52">
        <v>50000</v>
      </c>
      <c r="O30" s="26" t="s">
        <v>26</v>
      </c>
      <c r="P30" s="122" t="s">
        <v>128</v>
      </c>
    </row>
    <row r="31" spans="1:16">
      <c r="A31" s="167">
        <v>27</v>
      </c>
      <c r="B31" s="103" t="s">
        <v>129</v>
      </c>
      <c r="C31" s="103" t="s">
        <v>126</v>
      </c>
      <c r="D31" s="104" t="s">
        <v>123</v>
      </c>
      <c r="E31" s="105"/>
      <c r="F31" s="101">
        <v>5932.52</v>
      </c>
      <c r="G31" s="26">
        <v>3</v>
      </c>
      <c r="H31" s="124">
        <v>17798</v>
      </c>
      <c r="I31" s="26">
        <v>5</v>
      </c>
      <c r="J31" s="170">
        <v>1133876</v>
      </c>
      <c r="K31" s="171">
        <v>3</v>
      </c>
      <c r="L31" s="82" t="s">
        <v>69</v>
      </c>
      <c r="M31" s="121">
        <v>500000</v>
      </c>
      <c r="N31" s="52">
        <v>50000</v>
      </c>
      <c r="O31" s="26" t="s">
        <v>26</v>
      </c>
      <c r="P31" s="122" t="s">
        <v>128</v>
      </c>
    </row>
    <row r="32" spans="1:16">
      <c r="A32" s="167">
        <v>28</v>
      </c>
      <c r="B32" s="102" t="s">
        <v>73</v>
      </c>
      <c r="C32" s="103" t="s">
        <v>74</v>
      </c>
      <c r="D32" s="104" t="s">
        <v>123</v>
      </c>
      <c r="E32" s="105"/>
      <c r="F32" s="101">
        <v>1504.75</v>
      </c>
      <c r="G32" s="26">
        <v>3</v>
      </c>
      <c r="H32" s="124">
        <v>4514</v>
      </c>
      <c r="I32" s="26">
        <v>5</v>
      </c>
      <c r="J32" s="25">
        <v>287601</v>
      </c>
      <c r="K32" s="121">
        <v>3</v>
      </c>
      <c r="L32" s="85" t="s">
        <v>69</v>
      </c>
      <c r="M32" s="121">
        <v>50000</v>
      </c>
      <c r="N32" s="52">
        <v>40000</v>
      </c>
      <c r="O32" s="26" t="s">
        <v>26</v>
      </c>
      <c r="P32" s="94" t="s">
        <v>106</v>
      </c>
    </row>
    <row r="33" spans="1:16">
      <c r="A33" s="167">
        <v>29</v>
      </c>
      <c r="B33" s="102" t="s">
        <v>89</v>
      </c>
      <c r="C33" s="103" t="s">
        <v>90</v>
      </c>
      <c r="D33" s="104" t="s">
        <v>123</v>
      </c>
      <c r="E33" s="105"/>
      <c r="F33" s="101">
        <v>683.44</v>
      </c>
      <c r="G33" s="26">
        <v>3</v>
      </c>
      <c r="H33" s="124">
        <v>2050</v>
      </c>
      <c r="I33" s="26">
        <v>5</v>
      </c>
      <c r="J33" s="25">
        <v>130605</v>
      </c>
      <c r="K33" s="121">
        <v>3</v>
      </c>
      <c r="L33" s="85" t="s">
        <v>69</v>
      </c>
      <c r="M33" s="121">
        <v>50000</v>
      </c>
      <c r="N33" s="52">
        <v>200000</v>
      </c>
      <c r="O33" s="26" t="s">
        <v>26</v>
      </c>
      <c r="P33" s="94" t="s">
        <v>106</v>
      </c>
    </row>
    <row r="34" spans="1:16">
      <c r="A34" s="167">
        <v>30</v>
      </c>
      <c r="B34" s="102" t="s">
        <v>89</v>
      </c>
      <c r="C34" s="103" t="s">
        <v>90</v>
      </c>
      <c r="D34" s="104" t="s">
        <v>123</v>
      </c>
      <c r="E34" s="105"/>
      <c r="F34" s="101">
        <v>2415.6</v>
      </c>
      <c r="G34" s="26">
        <v>3.4</v>
      </c>
      <c r="H34" s="124">
        <v>8213</v>
      </c>
      <c r="I34" s="26">
        <v>5</v>
      </c>
      <c r="J34" s="25">
        <v>523250</v>
      </c>
      <c r="K34" s="121">
        <v>3</v>
      </c>
      <c r="L34" s="85" t="s">
        <v>69</v>
      </c>
      <c r="M34" s="121">
        <v>100000</v>
      </c>
      <c r="N34" s="52">
        <v>200000</v>
      </c>
      <c r="O34" s="26" t="s">
        <v>26</v>
      </c>
      <c r="P34" s="94" t="s">
        <v>106</v>
      </c>
    </row>
    <row r="35" spans="1:16">
      <c r="A35" s="167">
        <v>31</v>
      </c>
      <c r="B35" s="102" t="s">
        <v>67</v>
      </c>
      <c r="C35" s="103" t="s">
        <v>68</v>
      </c>
      <c r="D35" s="106" t="s">
        <v>135</v>
      </c>
      <c r="E35" s="107"/>
      <c r="F35" s="101">
        <v>4977.28</v>
      </c>
      <c r="G35" s="26">
        <v>3.1</v>
      </c>
      <c r="H35" s="124">
        <v>15430</v>
      </c>
      <c r="I35" s="26">
        <v>5</v>
      </c>
      <c r="J35" s="25">
        <v>983012</v>
      </c>
      <c r="K35" s="121">
        <v>3</v>
      </c>
      <c r="L35" s="85" t="s">
        <v>69</v>
      </c>
      <c r="M35" s="121">
        <v>200000</v>
      </c>
      <c r="N35" s="52">
        <v>100000</v>
      </c>
      <c r="O35" s="26" t="s">
        <v>26</v>
      </c>
      <c r="P35" s="94" t="s">
        <v>106</v>
      </c>
    </row>
    <row r="36" ht="22.5" spans="1:16">
      <c r="A36" s="167">
        <v>32</v>
      </c>
      <c r="B36" s="103" t="s">
        <v>137</v>
      </c>
      <c r="C36" s="103" t="s">
        <v>138</v>
      </c>
      <c r="D36" s="106" t="s">
        <v>135</v>
      </c>
      <c r="E36" s="107"/>
      <c r="F36" s="101">
        <v>116899.48</v>
      </c>
      <c r="G36" s="26">
        <v>2.1</v>
      </c>
      <c r="H36" s="124">
        <v>245489</v>
      </c>
      <c r="I36" s="26">
        <v>5</v>
      </c>
      <c r="J36" s="25">
        <v>15640007</v>
      </c>
      <c r="K36" s="121">
        <v>3</v>
      </c>
      <c r="L36" s="85" t="s">
        <v>139</v>
      </c>
      <c r="M36" s="121">
        <v>3000000</v>
      </c>
      <c r="N36" s="52">
        <v>350000</v>
      </c>
      <c r="O36" s="26" t="s">
        <v>26</v>
      </c>
      <c r="P36" s="94" t="s">
        <v>106</v>
      </c>
    </row>
    <row r="37" spans="1:16">
      <c r="A37" s="152">
        <v>33</v>
      </c>
      <c r="B37" s="108" t="s">
        <v>130</v>
      </c>
      <c r="C37" s="109" t="s">
        <v>131</v>
      </c>
      <c r="D37" s="110" t="s">
        <v>51</v>
      </c>
      <c r="E37" s="111" t="s">
        <v>141</v>
      </c>
      <c r="F37" s="112">
        <v>41.66</v>
      </c>
      <c r="G37" s="110">
        <v>24</v>
      </c>
      <c r="H37" s="141">
        <v>1000</v>
      </c>
      <c r="I37" s="110">
        <v>1</v>
      </c>
      <c r="J37" s="141">
        <v>12000</v>
      </c>
      <c r="K37" s="142" t="s">
        <v>142</v>
      </c>
      <c r="L37" s="143" t="s">
        <v>143</v>
      </c>
      <c r="M37" s="141">
        <v>6000</v>
      </c>
      <c r="N37" s="144">
        <v>100</v>
      </c>
      <c r="O37" s="145" t="s">
        <v>26</v>
      </c>
      <c r="P37" s="147" t="s">
        <v>120</v>
      </c>
    </row>
    <row r="38" spans="1:16">
      <c r="A38" s="152">
        <v>34</v>
      </c>
      <c r="B38" s="108" t="s">
        <v>132</v>
      </c>
      <c r="C38" s="109" t="s">
        <v>131</v>
      </c>
      <c r="D38" s="110" t="s">
        <v>51</v>
      </c>
      <c r="E38" s="111" t="s">
        <v>141</v>
      </c>
      <c r="F38" s="112">
        <v>41.66</v>
      </c>
      <c r="G38" s="110">
        <v>24</v>
      </c>
      <c r="H38" s="141">
        <v>1000</v>
      </c>
      <c r="I38" s="110">
        <v>1</v>
      </c>
      <c r="J38" s="141">
        <v>12000</v>
      </c>
      <c r="K38" s="142" t="s">
        <v>142</v>
      </c>
      <c r="L38" s="143" t="s">
        <v>143</v>
      </c>
      <c r="M38" s="141">
        <v>6000</v>
      </c>
      <c r="N38" s="144">
        <v>100</v>
      </c>
      <c r="O38" s="145" t="s">
        <v>26</v>
      </c>
      <c r="P38" s="147" t="s">
        <v>120</v>
      </c>
    </row>
    <row r="39" spans="1:16">
      <c r="A39" s="152">
        <v>35</v>
      </c>
      <c r="B39" s="108" t="s">
        <v>134</v>
      </c>
      <c r="C39" s="109" t="s">
        <v>131</v>
      </c>
      <c r="D39" s="110" t="s">
        <v>51</v>
      </c>
      <c r="E39" s="111" t="s">
        <v>141</v>
      </c>
      <c r="F39" s="112">
        <v>41.66</v>
      </c>
      <c r="G39" s="110">
        <v>24</v>
      </c>
      <c r="H39" s="141">
        <v>1000</v>
      </c>
      <c r="I39" s="110">
        <v>1</v>
      </c>
      <c r="J39" s="141">
        <v>12000</v>
      </c>
      <c r="K39" s="142" t="s">
        <v>142</v>
      </c>
      <c r="L39" s="143" t="s">
        <v>143</v>
      </c>
      <c r="M39" s="141">
        <v>6000</v>
      </c>
      <c r="N39" s="144">
        <v>100</v>
      </c>
      <c r="O39" s="145" t="s">
        <v>26</v>
      </c>
      <c r="P39" s="147" t="s">
        <v>120</v>
      </c>
    </row>
    <row r="40" spans="1:16">
      <c r="A40" s="152">
        <v>36</v>
      </c>
      <c r="B40" s="108" t="s">
        <v>140</v>
      </c>
      <c r="C40" s="109" t="s">
        <v>131</v>
      </c>
      <c r="D40" s="110" t="s">
        <v>51</v>
      </c>
      <c r="E40" s="111" t="s">
        <v>141</v>
      </c>
      <c r="F40" s="112">
        <v>41.66</v>
      </c>
      <c r="G40" s="110">
        <v>24</v>
      </c>
      <c r="H40" s="141">
        <v>1000</v>
      </c>
      <c r="I40" s="110">
        <v>1</v>
      </c>
      <c r="J40" s="141">
        <v>12000</v>
      </c>
      <c r="K40" s="142" t="s">
        <v>142</v>
      </c>
      <c r="L40" s="143" t="s">
        <v>143</v>
      </c>
      <c r="M40" s="141">
        <v>6000</v>
      </c>
      <c r="N40" s="144">
        <v>100</v>
      </c>
      <c r="O40" s="145" t="s">
        <v>26</v>
      </c>
      <c r="P40" s="147" t="s">
        <v>120</v>
      </c>
    </row>
    <row r="41" spans="1:16">
      <c r="A41" s="152">
        <v>37</v>
      </c>
      <c r="B41" s="108" t="s">
        <v>144</v>
      </c>
      <c r="C41" s="109" t="s">
        <v>131</v>
      </c>
      <c r="D41" s="110" t="s">
        <v>51</v>
      </c>
      <c r="E41" s="111" t="s">
        <v>141</v>
      </c>
      <c r="F41" s="112">
        <v>41.66</v>
      </c>
      <c r="G41" s="110">
        <v>24</v>
      </c>
      <c r="H41" s="141">
        <v>1000</v>
      </c>
      <c r="I41" s="110">
        <v>1</v>
      </c>
      <c r="J41" s="141">
        <v>12000</v>
      </c>
      <c r="K41" s="142" t="s">
        <v>142</v>
      </c>
      <c r="L41" s="143" t="s">
        <v>143</v>
      </c>
      <c r="M41" s="141">
        <v>6000</v>
      </c>
      <c r="N41" s="144">
        <v>100</v>
      </c>
      <c r="O41" s="145" t="s">
        <v>26</v>
      </c>
      <c r="P41" s="147" t="s">
        <v>120</v>
      </c>
    </row>
    <row r="42" spans="1:16">
      <c r="A42" s="152">
        <v>38</v>
      </c>
      <c r="B42" s="108" t="s">
        <v>145</v>
      </c>
      <c r="C42" s="109" t="s">
        <v>131</v>
      </c>
      <c r="D42" s="110" t="s">
        <v>51</v>
      </c>
      <c r="E42" s="111" t="s">
        <v>141</v>
      </c>
      <c r="F42" s="112">
        <v>41.66</v>
      </c>
      <c r="G42" s="110">
        <v>24</v>
      </c>
      <c r="H42" s="141">
        <v>1000</v>
      </c>
      <c r="I42" s="110">
        <v>1</v>
      </c>
      <c r="J42" s="141">
        <v>12000</v>
      </c>
      <c r="K42" s="142" t="s">
        <v>142</v>
      </c>
      <c r="L42" s="143" t="s">
        <v>143</v>
      </c>
      <c r="M42" s="141">
        <v>6000</v>
      </c>
      <c r="N42" s="144">
        <v>100</v>
      </c>
      <c r="O42" s="145" t="s">
        <v>26</v>
      </c>
      <c r="P42" s="147" t="s">
        <v>120</v>
      </c>
    </row>
    <row r="43" spans="1:16">
      <c r="A43" s="152">
        <v>39</v>
      </c>
      <c r="B43" s="108" t="s">
        <v>136</v>
      </c>
      <c r="C43" s="109" t="s">
        <v>131</v>
      </c>
      <c r="D43" s="110" t="s">
        <v>51</v>
      </c>
      <c r="E43" s="111" t="s">
        <v>141</v>
      </c>
      <c r="F43" s="112">
        <v>41.66</v>
      </c>
      <c r="G43" s="110">
        <v>24</v>
      </c>
      <c r="H43" s="141">
        <v>1000</v>
      </c>
      <c r="I43" s="110">
        <v>1</v>
      </c>
      <c r="J43" s="141">
        <v>12000</v>
      </c>
      <c r="K43" s="142" t="s">
        <v>142</v>
      </c>
      <c r="L43" s="143" t="s">
        <v>143</v>
      </c>
      <c r="M43" s="141">
        <v>6000</v>
      </c>
      <c r="N43" s="144">
        <v>100</v>
      </c>
      <c r="O43" s="145" t="s">
        <v>26</v>
      </c>
      <c r="P43" s="147" t="s">
        <v>120</v>
      </c>
    </row>
    <row r="44" spans="1:16">
      <c r="A44" s="152">
        <v>40</v>
      </c>
      <c r="B44" s="108" t="s">
        <v>133</v>
      </c>
      <c r="C44" s="109" t="s">
        <v>131</v>
      </c>
      <c r="D44" s="110" t="s">
        <v>51</v>
      </c>
      <c r="E44" s="111" t="s">
        <v>141</v>
      </c>
      <c r="F44" s="112">
        <v>41.66</v>
      </c>
      <c r="G44" s="110">
        <v>24</v>
      </c>
      <c r="H44" s="141">
        <v>1000</v>
      </c>
      <c r="I44" s="110">
        <v>1</v>
      </c>
      <c r="J44" s="141">
        <v>12000</v>
      </c>
      <c r="K44" s="142" t="s">
        <v>142</v>
      </c>
      <c r="L44" s="143" t="s">
        <v>143</v>
      </c>
      <c r="M44" s="141">
        <v>6000</v>
      </c>
      <c r="N44" s="144">
        <v>100</v>
      </c>
      <c r="O44" s="145" t="s">
        <v>26</v>
      </c>
      <c r="P44" s="147" t="s">
        <v>120</v>
      </c>
    </row>
    <row r="45" spans="1:16">
      <c r="A45" s="152">
        <v>41</v>
      </c>
      <c r="B45" s="108" t="s">
        <v>146</v>
      </c>
      <c r="C45" s="109" t="s">
        <v>131</v>
      </c>
      <c r="D45" s="110" t="s">
        <v>51</v>
      </c>
      <c r="E45" s="111" t="s">
        <v>141</v>
      </c>
      <c r="F45" s="112">
        <v>41.66</v>
      </c>
      <c r="G45" s="110">
        <v>24</v>
      </c>
      <c r="H45" s="141">
        <v>1000</v>
      </c>
      <c r="I45" s="110">
        <v>1</v>
      </c>
      <c r="J45" s="141">
        <v>12000</v>
      </c>
      <c r="K45" s="142" t="s">
        <v>142</v>
      </c>
      <c r="L45" s="143" t="s">
        <v>143</v>
      </c>
      <c r="M45" s="141">
        <v>6000</v>
      </c>
      <c r="N45" s="144">
        <v>100</v>
      </c>
      <c r="O45" s="145" t="s">
        <v>26</v>
      </c>
      <c r="P45" s="147" t="s">
        <v>120</v>
      </c>
    </row>
    <row r="46" spans="1:16">
      <c r="A46" s="152">
        <v>42</v>
      </c>
      <c r="B46" s="108" t="s">
        <v>147</v>
      </c>
      <c r="C46" s="109" t="s">
        <v>131</v>
      </c>
      <c r="D46" s="110" t="s">
        <v>51</v>
      </c>
      <c r="E46" s="111" t="s">
        <v>141</v>
      </c>
      <c r="F46" s="112">
        <v>41.66</v>
      </c>
      <c r="G46" s="110">
        <v>24</v>
      </c>
      <c r="H46" s="141">
        <v>1000</v>
      </c>
      <c r="I46" s="110">
        <v>1</v>
      </c>
      <c r="J46" s="141">
        <v>12000</v>
      </c>
      <c r="K46" s="142" t="s">
        <v>142</v>
      </c>
      <c r="L46" s="143" t="s">
        <v>143</v>
      </c>
      <c r="M46" s="141">
        <v>6000</v>
      </c>
      <c r="N46" s="144">
        <v>100</v>
      </c>
      <c r="O46" s="145" t="s">
        <v>26</v>
      </c>
      <c r="P46" s="147" t="s">
        <v>120</v>
      </c>
    </row>
    <row r="47" spans="1:16">
      <c r="A47" s="152">
        <v>43</v>
      </c>
      <c r="B47" s="108" t="s">
        <v>148</v>
      </c>
      <c r="C47" s="109" t="s">
        <v>131</v>
      </c>
      <c r="D47" s="110" t="s">
        <v>51</v>
      </c>
      <c r="E47" s="111" t="s">
        <v>141</v>
      </c>
      <c r="F47" s="112">
        <v>41.66</v>
      </c>
      <c r="G47" s="110">
        <v>24</v>
      </c>
      <c r="H47" s="141">
        <v>1000</v>
      </c>
      <c r="I47" s="110">
        <v>1</v>
      </c>
      <c r="J47" s="141">
        <v>12000</v>
      </c>
      <c r="K47" s="142" t="s">
        <v>142</v>
      </c>
      <c r="L47" s="143" t="s">
        <v>143</v>
      </c>
      <c r="M47" s="141">
        <v>6000</v>
      </c>
      <c r="N47" s="144">
        <v>100</v>
      </c>
      <c r="O47" s="145" t="s">
        <v>26</v>
      </c>
      <c r="P47" s="147" t="s">
        <v>120</v>
      </c>
    </row>
    <row r="48" ht="22.5" spans="1:16">
      <c r="A48" s="152">
        <v>44</v>
      </c>
      <c r="B48" s="109" t="s">
        <v>158</v>
      </c>
      <c r="C48" s="109" t="s">
        <v>159</v>
      </c>
      <c r="D48" s="110" t="s">
        <v>29</v>
      </c>
      <c r="E48" s="111" t="s">
        <v>160</v>
      </c>
      <c r="F48" s="112">
        <v>281.17</v>
      </c>
      <c r="G48" s="110">
        <v>25</v>
      </c>
      <c r="H48" s="141">
        <v>7029</v>
      </c>
      <c r="I48" s="110">
        <v>3</v>
      </c>
      <c r="J48" s="141">
        <v>265917</v>
      </c>
      <c r="K48" s="142">
        <v>5</v>
      </c>
      <c r="L48" s="143" t="s">
        <v>161</v>
      </c>
      <c r="M48" s="141">
        <v>40000</v>
      </c>
      <c r="N48" s="144">
        <v>1000</v>
      </c>
      <c r="O48" s="145" t="s">
        <v>26</v>
      </c>
      <c r="P48" s="147" t="s">
        <v>120</v>
      </c>
    </row>
    <row r="49" ht="22.5" spans="1:16">
      <c r="A49" s="152">
        <v>45</v>
      </c>
      <c r="B49" s="108" t="s">
        <v>163</v>
      </c>
      <c r="C49" s="109" t="s">
        <v>164</v>
      </c>
      <c r="D49" s="110" t="s">
        <v>51</v>
      </c>
      <c r="E49" s="111" t="s">
        <v>165</v>
      </c>
      <c r="F49" s="112">
        <v>243.86</v>
      </c>
      <c r="G49" s="110">
        <v>50</v>
      </c>
      <c r="H49" s="141">
        <v>12193</v>
      </c>
      <c r="I49" s="110">
        <v>3</v>
      </c>
      <c r="J49" s="141">
        <v>461261</v>
      </c>
      <c r="K49" s="142">
        <v>5</v>
      </c>
      <c r="L49" s="143" t="s">
        <v>161</v>
      </c>
      <c r="M49" s="141">
        <v>70000</v>
      </c>
      <c r="N49" s="144">
        <v>1000</v>
      </c>
      <c r="O49" s="145" t="s">
        <v>26</v>
      </c>
      <c r="P49" s="147" t="s">
        <v>120</v>
      </c>
    </row>
    <row r="50" ht="22.5" spans="1:16">
      <c r="A50" s="152">
        <v>46</v>
      </c>
      <c r="B50" s="108" t="s">
        <v>168</v>
      </c>
      <c r="C50" s="109" t="s">
        <v>169</v>
      </c>
      <c r="D50" s="110" t="s">
        <v>51</v>
      </c>
      <c r="E50" s="111" t="s">
        <v>170</v>
      </c>
      <c r="F50" s="112">
        <v>77.83</v>
      </c>
      <c r="G50" s="110">
        <v>16</v>
      </c>
      <c r="H50" s="141">
        <v>1245</v>
      </c>
      <c r="I50" s="110">
        <v>1</v>
      </c>
      <c r="J50" s="141">
        <v>14943</v>
      </c>
      <c r="K50" s="142" t="s">
        <v>142</v>
      </c>
      <c r="L50" s="143" t="s">
        <v>171</v>
      </c>
      <c r="M50" s="141">
        <v>7000</v>
      </c>
      <c r="N50" s="144">
        <v>100</v>
      </c>
      <c r="O50" s="145" t="s">
        <v>26</v>
      </c>
      <c r="P50" s="147" t="s">
        <v>106</v>
      </c>
    </row>
    <row r="51" ht="22.5" spans="1:16">
      <c r="A51" s="152">
        <v>47</v>
      </c>
      <c r="B51" s="108" t="s">
        <v>174</v>
      </c>
      <c r="C51" s="109" t="s">
        <v>175</v>
      </c>
      <c r="D51" s="110" t="s">
        <v>51</v>
      </c>
      <c r="E51" s="113" t="s">
        <v>176</v>
      </c>
      <c r="F51" s="112">
        <v>41.08</v>
      </c>
      <c r="G51" s="110">
        <v>47</v>
      </c>
      <c r="H51" s="141">
        <v>1931</v>
      </c>
      <c r="I51" s="110">
        <v>3</v>
      </c>
      <c r="J51" s="141">
        <v>73041</v>
      </c>
      <c r="K51" s="142">
        <v>5</v>
      </c>
      <c r="L51" s="143" t="s">
        <v>161</v>
      </c>
      <c r="M51" s="141">
        <v>11000</v>
      </c>
      <c r="N51" s="144">
        <v>500</v>
      </c>
      <c r="O51" s="145" t="s">
        <v>26</v>
      </c>
      <c r="P51" s="147" t="s">
        <v>120</v>
      </c>
    </row>
    <row r="52" ht="22.5" spans="1:16">
      <c r="A52" s="152">
        <v>48</v>
      </c>
      <c r="B52" s="108" t="s">
        <v>179</v>
      </c>
      <c r="C52" s="109" t="s">
        <v>180</v>
      </c>
      <c r="D52" s="110" t="s">
        <v>51</v>
      </c>
      <c r="E52" s="113" t="s">
        <v>176</v>
      </c>
      <c r="F52" s="112">
        <v>41.08</v>
      </c>
      <c r="G52" s="110">
        <v>47</v>
      </c>
      <c r="H52" s="141">
        <v>1931</v>
      </c>
      <c r="I52" s="110">
        <v>3</v>
      </c>
      <c r="J52" s="141">
        <v>73041</v>
      </c>
      <c r="K52" s="142">
        <v>5</v>
      </c>
      <c r="L52" s="143" t="s">
        <v>161</v>
      </c>
      <c r="M52" s="141">
        <v>11000</v>
      </c>
      <c r="N52" s="144">
        <v>500</v>
      </c>
      <c r="O52" s="145" t="s">
        <v>26</v>
      </c>
      <c r="P52" s="147" t="s">
        <v>120</v>
      </c>
    </row>
    <row r="53" ht="22.5" spans="1:16">
      <c r="A53" s="152">
        <v>49</v>
      </c>
      <c r="B53" s="108" t="s">
        <v>183</v>
      </c>
      <c r="C53" s="109" t="s">
        <v>184</v>
      </c>
      <c r="D53" s="110" t="s">
        <v>51</v>
      </c>
      <c r="E53" s="113" t="s">
        <v>176</v>
      </c>
      <c r="F53" s="112">
        <v>17.92</v>
      </c>
      <c r="G53" s="110">
        <v>47</v>
      </c>
      <c r="H53" s="141">
        <v>842</v>
      </c>
      <c r="I53" s="110">
        <v>3</v>
      </c>
      <c r="J53" s="141">
        <v>31862</v>
      </c>
      <c r="K53" s="142">
        <v>5</v>
      </c>
      <c r="L53" s="143" t="s">
        <v>161</v>
      </c>
      <c r="M53" s="141">
        <v>5000</v>
      </c>
      <c r="N53" s="144">
        <v>100</v>
      </c>
      <c r="O53" s="145" t="s">
        <v>26</v>
      </c>
      <c r="P53" s="147" t="s">
        <v>120</v>
      </c>
    </row>
    <row r="54" ht="22.5" spans="1:16">
      <c r="A54" s="152">
        <v>50</v>
      </c>
      <c r="B54" s="108" t="s">
        <v>187</v>
      </c>
      <c r="C54" s="109" t="s">
        <v>188</v>
      </c>
      <c r="D54" s="110" t="s">
        <v>51</v>
      </c>
      <c r="E54" s="113" t="s">
        <v>176</v>
      </c>
      <c r="F54" s="112">
        <v>48.55</v>
      </c>
      <c r="G54" s="110">
        <v>47</v>
      </c>
      <c r="H54" s="141">
        <v>2282</v>
      </c>
      <c r="I54" s="110">
        <v>3</v>
      </c>
      <c r="J54" s="141">
        <v>86322</v>
      </c>
      <c r="K54" s="142">
        <v>5</v>
      </c>
      <c r="L54" s="143" t="s">
        <v>161</v>
      </c>
      <c r="M54" s="141">
        <v>13000</v>
      </c>
      <c r="N54" s="144">
        <v>500</v>
      </c>
      <c r="O54" s="145" t="s">
        <v>26</v>
      </c>
      <c r="P54" s="147" t="s">
        <v>120</v>
      </c>
    </row>
    <row r="55" ht="22.5" spans="1:16">
      <c r="A55" s="152">
        <v>51</v>
      </c>
      <c r="B55" s="108" t="s">
        <v>191</v>
      </c>
      <c r="C55" s="109" t="s">
        <v>192</v>
      </c>
      <c r="D55" s="110" t="s">
        <v>51</v>
      </c>
      <c r="E55" s="113" t="s">
        <v>176</v>
      </c>
      <c r="F55" s="112">
        <v>52.29</v>
      </c>
      <c r="G55" s="110">
        <v>47</v>
      </c>
      <c r="H55" s="141">
        <v>2458</v>
      </c>
      <c r="I55" s="110">
        <v>3</v>
      </c>
      <c r="J55" s="141">
        <v>92972</v>
      </c>
      <c r="K55" s="142">
        <v>5</v>
      </c>
      <c r="L55" s="143" t="s">
        <v>161</v>
      </c>
      <c r="M55" s="141">
        <v>15000</v>
      </c>
      <c r="N55" s="144">
        <v>500</v>
      </c>
      <c r="O55" s="145" t="s">
        <v>26</v>
      </c>
      <c r="P55" s="147" t="s">
        <v>120</v>
      </c>
    </row>
    <row r="56" ht="22.5" spans="1:16">
      <c r="A56" s="152">
        <v>52</v>
      </c>
      <c r="B56" s="109" t="s">
        <v>195</v>
      </c>
      <c r="C56" s="109" t="s">
        <v>196</v>
      </c>
      <c r="D56" s="110" t="s">
        <v>29</v>
      </c>
      <c r="E56" s="111" t="s">
        <v>160</v>
      </c>
      <c r="F56" s="114">
        <v>99.18</v>
      </c>
      <c r="G56" s="110">
        <v>80</v>
      </c>
      <c r="H56" s="141">
        <v>7934</v>
      </c>
      <c r="I56" s="110">
        <v>3</v>
      </c>
      <c r="J56" s="141">
        <v>300158</v>
      </c>
      <c r="K56" s="142">
        <v>5</v>
      </c>
      <c r="L56" s="143" t="s">
        <v>197</v>
      </c>
      <c r="M56" s="141">
        <v>50000</v>
      </c>
      <c r="N56" s="144">
        <v>1000</v>
      </c>
      <c r="O56" s="145" t="s">
        <v>26</v>
      </c>
      <c r="P56" s="147" t="s">
        <v>106</v>
      </c>
    </row>
    <row r="57" ht="22.5" spans="1:16">
      <c r="A57" s="152">
        <v>53</v>
      </c>
      <c r="B57" s="109" t="s">
        <v>200</v>
      </c>
      <c r="C57" s="109" t="s">
        <v>201</v>
      </c>
      <c r="D57" s="110" t="s">
        <v>29</v>
      </c>
      <c r="E57" s="111" t="s">
        <v>160</v>
      </c>
      <c r="F57" s="114">
        <v>19.45</v>
      </c>
      <c r="G57" s="110">
        <v>60</v>
      </c>
      <c r="H57" s="141">
        <v>1167</v>
      </c>
      <c r="I57" s="110">
        <v>3</v>
      </c>
      <c r="J57" s="141">
        <v>44148</v>
      </c>
      <c r="K57" s="142">
        <v>5</v>
      </c>
      <c r="L57" s="143" t="s">
        <v>161</v>
      </c>
      <c r="M57" s="141">
        <v>7000</v>
      </c>
      <c r="N57" s="144">
        <v>100</v>
      </c>
      <c r="O57" s="145" t="s">
        <v>26</v>
      </c>
      <c r="P57" s="147" t="s">
        <v>106</v>
      </c>
    </row>
    <row r="58" ht="22.5" spans="1:16">
      <c r="A58" s="152">
        <v>54</v>
      </c>
      <c r="B58" s="109" t="s">
        <v>204</v>
      </c>
      <c r="C58" s="109" t="s">
        <v>205</v>
      </c>
      <c r="D58" s="110" t="s">
        <v>29</v>
      </c>
      <c r="E58" s="111" t="s">
        <v>160</v>
      </c>
      <c r="F58" s="114">
        <v>19.45</v>
      </c>
      <c r="G58" s="110">
        <v>60</v>
      </c>
      <c r="H58" s="169">
        <v>1167</v>
      </c>
      <c r="I58" s="110">
        <v>3</v>
      </c>
      <c r="J58" s="141">
        <v>44148</v>
      </c>
      <c r="K58" s="142">
        <v>5</v>
      </c>
      <c r="L58" s="143" t="s">
        <v>161</v>
      </c>
      <c r="M58" s="141">
        <v>5000</v>
      </c>
      <c r="N58" s="144">
        <v>100</v>
      </c>
      <c r="O58" s="145" t="s">
        <v>26</v>
      </c>
      <c r="P58" s="147" t="s">
        <v>106</v>
      </c>
    </row>
    <row r="59" ht="22.5" spans="1:16">
      <c r="A59" s="152">
        <v>55</v>
      </c>
      <c r="B59" s="109" t="s">
        <v>208</v>
      </c>
      <c r="C59" s="109" t="s">
        <v>209</v>
      </c>
      <c r="D59" s="110" t="s">
        <v>29</v>
      </c>
      <c r="E59" s="111" t="s">
        <v>160</v>
      </c>
      <c r="F59" s="114">
        <v>17.02</v>
      </c>
      <c r="G59" s="110">
        <v>40</v>
      </c>
      <c r="H59" s="141">
        <v>681</v>
      </c>
      <c r="I59" s="110">
        <v>3</v>
      </c>
      <c r="J59" s="141">
        <v>25755</v>
      </c>
      <c r="K59" s="142">
        <v>5</v>
      </c>
      <c r="L59" s="143" t="s">
        <v>161</v>
      </c>
      <c r="M59" s="141">
        <v>5000</v>
      </c>
      <c r="N59" s="144">
        <v>100</v>
      </c>
      <c r="O59" s="145" t="s">
        <v>26</v>
      </c>
      <c r="P59" s="147" t="s">
        <v>106</v>
      </c>
    </row>
    <row r="60" ht="22.5" spans="1:16">
      <c r="A60" s="152">
        <v>56</v>
      </c>
      <c r="B60" s="109" t="s">
        <v>212</v>
      </c>
      <c r="C60" s="109" t="s">
        <v>213</v>
      </c>
      <c r="D60" s="110" t="s">
        <v>29</v>
      </c>
      <c r="E60" s="111" t="s">
        <v>160</v>
      </c>
      <c r="F60" s="114">
        <v>19.45</v>
      </c>
      <c r="G60" s="110">
        <v>40</v>
      </c>
      <c r="H60" s="141">
        <v>778</v>
      </c>
      <c r="I60" s="110">
        <v>3</v>
      </c>
      <c r="J60" s="141">
        <v>29432</v>
      </c>
      <c r="K60" s="142">
        <v>5</v>
      </c>
      <c r="L60" s="143" t="s">
        <v>161</v>
      </c>
      <c r="M60" s="141">
        <v>5000</v>
      </c>
      <c r="N60" s="144">
        <v>100</v>
      </c>
      <c r="O60" s="145" t="s">
        <v>26</v>
      </c>
      <c r="P60" s="147" t="s">
        <v>106</v>
      </c>
    </row>
    <row r="61" ht="22.5" spans="1:16">
      <c r="A61" s="152">
        <v>57</v>
      </c>
      <c r="B61" s="109" t="s">
        <v>215</v>
      </c>
      <c r="C61" s="109" t="s">
        <v>216</v>
      </c>
      <c r="D61" s="110" t="s">
        <v>29</v>
      </c>
      <c r="E61" s="111" t="s">
        <v>160</v>
      </c>
      <c r="F61" s="114">
        <v>19.45</v>
      </c>
      <c r="G61" s="110">
        <v>40</v>
      </c>
      <c r="H61" s="141">
        <v>778</v>
      </c>
      <c r="I61" s="110">
        <v>3</v>
      </c>
      <c r="J61" s="141">
        <v>29432</v>
      </c>
      <c r="K61" s="142">
        <v>5</v>
      </c>
      <c r="L61" s="143" t="s">
        <v>161</v>
      </c>
      <c r="M61" s="141">
        <v>5000</v>
      </c>
      <c r="N61" s="144">
        <v>100</v>
      </c>
      <c r="O61" s="145" t="s">
        <v>26</v>
      </c>
      <c r="P61" s="147" t="s">
        <v>106</v>
      </c>
    </row>
    <row r="62" ht="22.5" spans="1:16">
      <c r="A62" s="152">
        <v>58</v>
      </c>
      <c r="B62" s="108" t="s">
        <v>219</v>
      </c>
      <c r="C62" s="109" t="s">
        <v>220</v>
      </c>
      <c r="D62" s="110" t="s">
        <v>29</v>
      </c>
      <c r="E62" s="111" t="s">
        <v>160</v>
      </c>
      <c r="F62" s="114">
        <v>15.4</v>
      </c>
      <c r="G62" s="110">
        <v>40</v>
      </c>
      <c r="H62" s="141">
        <v>616</v>
      </c>
      <c r="I62" s="110">
        <v>3</v>
      </c>
      <c r="J62" s="141">
        <v>23303</v>
      </c>
      <c r="K62" s="142">
        <v>5</v>
      </c>
      <c r="L62" s="143" t="s">
        <v>161</v>
      </c>
      <c r="M62" s="141">
        <v>4000</v>
      </c>
      <c r="N62" s="144">
        <v>100</v>
      </c>
      <c r="O62" s="145" t="s">
        <v>26</v>
      </c>
      <c r="P62" s="147" t="s">
        <v>106</v>
      </c>
    </row>
    <row r="63" ht="22.5" spans="1:16">
      <c r="A63" s="152">
        <v>59</v>
      </c>
      <c r="B63" s="108" t="s">
        <v>223</v>
      </c>
      <c r="C63" s="109" t="s">
        <v>224</v>
      </c>
      <c r="D63" s="110" t="s">
        <v>29</v>
      </c>
      <c r="E63" s="111" t="s">
        <v>160</v>
      </c>
      <c r="F63" s="114">
        <v>15.4</v>
      </c>
      <c r="G63" s="110">
        <v>40</v>
      </c>
      <c r="H63" s="141">
        <v>616</v>
      </c>
      <c r="I63" s="110">
        <v>3</v>
      </c>
      <c r="J63" s="141">
        <v>23303</v>
      </c>
      <c r="K63" s="142">
        <v>5</v>
      </c>
      <c r="L63" s="143" t="s">
        <v>161</v>
      </c>
      <c r="M63" s="141">
        <v>4000</v>
      </c>
      <c r="N63" s="144">
        <v>100</v>
      </c>
      <c r="O63" s="145" t="s">
        <v>26</v>
      </c>
      <c r="P63" s="147" t="s">
        <v>106</v>
      </c>
    </row>
    <row r="64" ht="22.5" spans="1:16">
      <c r="A64" s="152">
        <v>60</v>
      </c>
      <c r="B64" s="108" t="s">
        <v>227</v>
      </c>
      <c r="C64" s="109" t="s">
        <v>228</v>
      </c>
      <c r="D64" s="110" t="s">
        <v>29</v>
      </c>
      <c r="E64" s="111" t="s">
        <v>160</v>
      </c>
      <c r="F64" s="114">
        <v>15.4</v>
      </c>
      <c r="G64" s="110">
        <v>40</v>
      </c>
      <c r="H64" s="141">
        <v>616</v>
      </c>
      <c r="I64" s="110">
        <v>3</v>
      </c>
      <c r="J64" s="141">
        <v>23303</v>
      </c>
      <c r="K64" s="142">
        <v>5</v>
      </c>
      <c r="L64" s="143" t="s">
        <v>161</v>
      </c>
      <c r="M64" s="141">
        <v>4000</v>
      </c>
      <c r="N64" s="144">
        <v>100</v>
      </c>
      <c r="O64" s="145" t="s">
        <v>26</v>
      </c>
      <c r="P64" s="147" t="s">
        <v>106</v>
      </c>
    </row>
    <row r="65" ht="22.5" spans="1:16">
      <c r="A65" s="152">
        <v>61</v>
      </c>
      <c r="B65" s="108" t="s">
        <v>230</v>
      </c>
      <c r="C65" s="109" t="s">
        <v>231</v>
      </c>
      <c r="D65" s="110" t="s">
        <v>29</v>
      </c>
      <c r="E65" s="111" t="s">
        <v>160</v>
      </c>
      <c r="F65" s="114">
        <v>15.4</v>
      </c>
      <c r="G65" s="110">
        <v>40</v>
      </c>
      <c r="H65" s="141">
        <v>616</v>
      </c>
      <c r="I65" s="110">
        <v>3</v>
      </c>
      <c r="J65" s="141">
        <v>23303</v>
      </c>
      <c r="K65" s="142">
        <v>5</v>
      </c>
      <c r="L65" s="143" t="s">
        <v>161</v>
      </c>
      <c r="M65" s="141">
        <v>4000</v>
      </c>
      <c r="N65" s="144">
        <v>100</v>
      </c>
      <c r="O65" s="145" t="s">
        <v>26</v>
      </c>
      <c r="P65" s="147" t="s">
        <v>106</v>
      </c>
    </row>
    <row r="66" ht="22.5" spans="1:16">
      <c r="A66" s="152">
        <v>62</v>
      </c>
      <c r="B66" s="108" t="s">
        <v>234</v>
      </c>
      <c r="C66" s="109" t="s">
        <v>235</v>
      </c>
      <c r="D66" s="110" t="s">
        <v>29</v>
      </c>
      <c r="E66" s="111" t="s">
        <v>160</v>
      </c>
      <c r="F66" s="114">
        <v>15.4</v>
      </c>
      <c r="G66" s="110">
        <v>40</v>
      </c>
      <c r="H66" s="141">
        <v>616</v>
      </c>
      <c r="I66" s="110">
        <v>3</v>
      </c>
      <c r="J66" s="141">
        <v>23303</v>
      </c>
      <c r="K66" s="142">
        <v>5</v>
      </c>
      <c r="L66" s="143" t="s">
        <v>161</v>
      </c>
      <c r="M66" s="141">
        <v>4000</v>
      </c>
      <c r="N66" s="144">
        <v>100</v>
      </c>
      <c r="O66" s="145" t="s">
        <v>26</v>
      </c>
      <c r="P66" s="147" t="s">
        <v>106</v>
      </c>
    </row>
    <row r="67" ht="22.5" spans="1:16">
      <c r="A67" s="152">
        <v>63</v>
      </c>
      <c r="B67" s="108" t="s">
        <v>238</v>
      </c>
      <c r="C67" s="109" t="s">
        <v>239</v>
      </c>
      <c r="D67" s="110" t="s">
        <v>29</v>
      </c>
      <c r="E67" s="111" t="s">
        <v>160</v>
      </c>
      <c r="F67" s="114">
        <v>15.4</v>
      </c>
      <c r="G67" s="110">
        <v>40</v>
      </c>
      <c r="H67" s="141">
        <v>616</v>
      </c>
      <c r="I67" s="110">
        <v>3</v>
      </c>
      <c r="J67" s="141">
        <v>23303</v>
      </c>
      <c r="K67" s="142">
        <v>5</v>
      </c>
      <c r="L67" s="143" t="s">
        <v>161</v>
      </c>
      <c r="M67" s="141">
        <v>4000</v>
      </c>
      <c r="N67" s="144">
        <v>100</v>
      </c>
      <c r="O67" s="145" t="s">
        <v>26</v>
      </c>
      <c r="P67" s="147" t="s">
        <v>106</v>
      </c>
    </row>
    <row r="68" ht="22.5" spans="1:16">
      <c r="A68" s="152">
        <v>64</v>
      </c>
      <c r="B68" s="108" t="s">
        <v>241</v>
      </c>
      <c r="C68" s="109" t="s">
        <v>242</v>
      </c>
      <c r="D68" s="110" t="s">
        <v>29</v>
      </c>
      <c r="E68" s="111" t="s">
        <v>160</v>
      </c>
      <c r="F68" s="114">
        <v>19.45</v>
      </c>
      <c r="G68" s="110">
        <v>40</v>
      </c>
      <c r="H68" s="141">
        <v>778</v>
      </c>
      <c r="I68" s="110">
        <v>3</v>
      </c>
      <c r="J68" s="141">
        <v>29432</v>
      </c>
      <c r="K68" s="142">
        <v>5</v>
      </c>
      <c r="L68" s="143" t="s">
        <v>243</v>
      </c>
      <c r="M68" s="141">
        <v>5000</v>
      </c>
      <c r="N68" s="144">
        <v>100</v>
      </c>
      <c r="O68" s="145" t="s">
        <v>26</v>
      </c>
      <c r="P68" s="147" t="s">
        <v>106</v>
      </c>
    </row>
    <row r="69" ht="22.5" spans="1:16">
      <c r="A69" s="152">
        <v>65</v>
      </c>
      <c r="B69" s="108" t="s">
        <v>246</v>
      </c>
      <c r="C69" s="109" t="s">
        <v>247</v>
      </c>
      <c r="D69" s="110" t="s">
        <v>29</v>
      </c>
      <c r="E69" s="111" t="s">
        <v>160</v>
      </c>
      <c r="F69" s="114">
        <v>19.45</v>
      </c>
      <c r="G69" s="110">
        <v>40</v>
      </c>
      <c r="H69" s="141">
        <v>778</v>
      </c>
      <c r="I69" s="110">
        <v>3</v>
      </c>
      <c r="J69" s="141">
        <v>29432</v>
      </c>
      <c r="K69" s="142">
        <v>5</v>
      </c>
      <c r="L69" s="143" t="s">
        <v>161</v>
      </c>
      <c r="M69" s="141">
        <v>5000</v>
      </c>
      <c r="N69" s="144">
        <v>100</v>
      </c>
      <c r="O69" s="145" t="s">
        <v>26</v>
      </c>
      <c r="P69" s="147" t="s">
        <v>106</v>
      </c>
    </row>
    <row r="70" ht="22.5" spans="1:16">
      <c r="A70" s="152">
        <v>66</v>
      </c>
      <c r="B70" s="108" t="s">
        <v>250</v>
      </c>
      <c r="C70" s="109" t="s">
        <v>251</v>
      </c>
      <c r="D70" s="110" t="s">
        <v>29</v>
      </c>
      <c r="E70" s="111" t="s">
        <v>160</v>
      </c>
      <c r="F70" s="114">
        <v>17.02</v>
      </c>
      <c r="G70" s="110">
        <v>40</v>
      </c>
      <c r="H70" s="141">
        <v>681</v>
      </c>
      <c r="I70" s="110">
        <v>3</v>
      </c>
      <c r="J70" s="141">
        <v>25755</v>
      </c>
      <c r="K70" s="142">
        <v>5</v>
      </c>
      <c r="L70" s="143" t="s">
        <v>161</v>
      </c>
      <c r="M70" s="141">
        <v>4000</v>
      </c>
      <c r="N70" s="144">
        <v>100</v>
      </c>
      <c r="O70" s="145" t="s">
        <v>26</v>
      </c>
      <c r="P70" s="147" t="s">
        <v>106</v>
      </c>
    </row>
    <row r="71" ht="22.5" spans="1:16">
      <c r="A71" s="152">
        <v>67</v>
      </c>
      <c r="B71" s="108" t="s">
        <v>254</v>
      </c>
      <c r="C71" s="109" t="s">
        <v>255</v>
      </c>
      <c r="D71" s="110" t="s">
        <v>29</v>
      </c>
      <c r="E71" s="111" t="s">
        <v>160</v>
      </c>
      <c r="F71" s="114">
        <v>21.88</v>
      </c>
      <c r="G71" s="110">
        <v>40</v>
      </c>
      <c r="H71" s="141">
        <v>875</v>
      </c>
      <c r="I71" s="110">
        <v>3</v>
      </c>
      <c r="J71" s="141">
        <v>33109</v>
      </c>
      <c r="K71" s="142">
        <v>5</v>
      </c>
      <c r="L71" s="143" t="s">
        <v>161</v>
      </c>
      <c r="M71" s="141">
        <v>5000</v>
      </c>
      <c r="N71" s="144">
        <v>100</v>
      </c>
      <c r="O71" s="145" t="s">
        <v>26</v>
      </c>
      <c r="P71" s="147" t="s">
        <v>106</v>
      </c>
    </row>
    <row r="72" spans="1:16">
      <c r="A72" s="152">
        <v>68</v>
      </c>
      <c r="B72" s="108" t="s">
        <v>258</v>
      </c>
      <c r="C72" s="109" t="s">
        <v>259</v>
      </c>
      <c r="D72" s="110" t="s">
        <v>51</v>
      </c>
      <c r="E72" s="111" t="s">
        <v>92</v>
      </c>
      <c r="F72" s="112">
        <v>46.41</v>
      </c>
      <c r="G72" s="110">
        <v>22</v>
      </c>
      <c r="H72" s="141">
        <v>1021</v>
      </c>
      <c r="I72" s="110">
        <v>1</v>
      </c>
      <c r="J72" s="141">
        <v>12252</v>
      </c>
      <c r="K72" s="142" t="s">
        <v>142</v>
      </c>
      <c r="L72" s="143" t="s">
        <v>260</v>
      </c>
      <c r="M72" s="141">
        <v>6000</v>
      </c>
      <c r="N72" s="144">
        <v>100</v>
      </c>
      <c r="O72" s="145" t="s">
        <v>26</v>
      </c>
      <c r="P72" s="147" t="s">
        <v>120</v>
      </c>
    </row>
    <row r="73" ht="22.5" spans="1:16">
      <c r="A73" s="152">
        <v>69</v>
      </c>
      <c r="B73" s="108" t="s">
        <v>185</v>
      </c>
      <c r="C73" s="109" t="s">
        <v>186</v>
      </c>
      <c r="D73" s="110" t="s">
        <v>51</v>
      </c>
      <c r="E73" s="111" t="s">
        <v>263</v>
      </c>
      <c r="F73" s="115">
        <v>34.68</v>
      </c>
      <c r="G73" s="110">
        <v>47</v>
      </c>
      <c r="H73" s="141">
        <v>1630</v>
      </c>
      <c r="I73" s="110">
        <v>3</v>
      </c>
      <c r="J73" s="141">
        <v>61661</v>
      </c>
      <c r="K73" s="142">
        <v>5</v>
      </c>
      <c r="L73" s="143" t="s">
        <v>161</v>
      </c>
      <c r="M73" s="141">
        <v>10000</v>
      </c>
      <c r="N73" s="144">
        <v>500</v>
      </c>
      <c r="O73" s="145" t="s">
        <v>26</v>
      </c>
      <c r="P73" s="147" t="s">
        <v>120</v>
      </c>
    </row>
    <row r="74" ht="22.5" spans="1:16">
      <c r="A74" s="152">
        <v>70</v>
      </c>
      <c r="B74" s="108" t="s">
        <v>266</v>
      </c>
      <c r="C74" s="109" t="s">
        <v>267</v>
      </c>
      <c r="D74" s="110" t="s">
        <v>51</v>
      </c>
      <c r="E74" s="111" t="s">
        <v>263</v>
      </c>
      <c r="F74" s="116">
        <v>31.65</v>
      </c>
      <c r="G74" s="110">
        <v>47</v>
      </c>
      <c r="H74" s="141">
        <v>1488</v>
      </c>
      <c r="I74" s="110">
        <v>3</v>
      </c>
      <c r="J74" s="141">
        <v>56274</v>
      </c>
      <c r="K74" s="142">
        <v>5</v>
      </c>
      <c r="L74" s="143" t="s">
        <v>161</v>
      </c>
      <c r="M74" s="141">
        <v>10000</v>
      </c>
      <c r="N74" s="144">
        <v>500</v>
      </c>
      <c r="O74" s="145" t="s">
        <v>26</v>
      </c>
      <c r="P74" s="147" t="s">
        <v>120</v>
      </c>
    </row>
    <row r="75" ht="22.5" spans="1:16">
      <c r="A75" s="152">
        <v>71</v>
      </c>
      <c r="B75" s="108" t="s">
        <v>270</v>
      </c>
      <c r="C75" s="109" t="s">
        <v>271</v>
      </c>
      <c r="D75" s="110" t="s">
        <v>51</v>
      </c>
      <c r="E75" s="111" t="s">
        <v>263</v>
      </c>
      <c r="F75" s="116">
        <v>45.45</v>
      </c>
      <c r="G75" s="110">
        <v>47</v>
      </c>
      <c r="H75" s="141">
        <v>2136</v>
      </c>
      <c r="I75" s="110">
        <v>3</v>
      </c>
      <c r="J75" s="141">
        <v>80811</v>
      </c>
      <c r="K75" s="142">
        <v>5</v>
      </c>
      <c r="L75" s="143" t="s">
        <v>161</v>
      </c>
      <c r="M75" s="141">
        <v>10000</v>
      </c>
      <c r="N75" s="144">
        <v>500</v>
      </c>
      <c r="O75" s="145" t="s">
        <v>26</v>
      </c>
      <c r="P75" s="147" t="s">
        <v>120</v>
      </c>
    </row>
    <row r="76" ht="22.5" spans="1:16">
      <c r="A76" s="152">
        <v>72</v>
      </c>
      <c r="B76" s="108" t="s">
        <v>274</v>
      </c>
      <c r="C76" s="109" t="s">
        <v>275</v>
      </c>
      <c r="D76" s="110" t="s">
        <v>51</v>
      </c>
      <c r="E76" s="111" t="s">
        <v>263</v>
      </c>
      <c r="F76" s="116">
        <v>45.45</v>
      </c>
      <c r="G76" s="110">
        <v>47</v>
      </c>
      <c r="H76" s="141">
        <v>2136</v>
      </c>
      <c r="I76" s="110">
        <v>3</v>
      </c>
      <c r="J76" s="141">
        <v>80811</v>
      </c>
      <c r="K76" s="142">
        <v>5</v>
      </c>
      <c r="L76" s="143" t="s">
        <v>161</v>
      </c>
      <c r="M76" s="141">
        <v>10000</v>
      </c>
      <c r="N76" s="144">
        <v>500</v>
      </c>
      <c r="O76" s="145" t="s">
        <v>26</v>
      </c>
      <c r="P76" s="147" t="s">
        <v>120</v>
      </c>
    </row>
    <row r="77" ht="22.5" spans="1:16">
      <c r="A77" s="152">
        <v>73</v>
      </c>
      <c r="B77" s="109" t="s">
        <v>278</v>
      </c>
      <c r="C77" s="109" t="s">
        <v>279</v>
      </c>
      <c r="D77" s="110" t="s">
        <v>51</v>
      </c>
      <c r="E77" s="111" t="s">
        <v>263</v>
      </c>
      <c r="F77" s="116">
        <v>31.65</v>
      </c>
      <c r="G77" s="110">
        <v>47</v>
      </c>
      <c r="H77" s="141">
        <v>1488</v>
      </c>
      <c r="I77" s="110">
        <v>3</v>
      </c>
      <c r="J77" s="141">
        <v>56274</v>
      </c>
      <c r="K77" s="142">
        <v>5</v>
      </c>
      <c r="L77" s="143" t="s">
        <v>161</v>
      </c>
      <c r="M77" s="141">
        <v>10000</v>
      </c>
      <c r="N77" s="144">
        <v>500</v>
      </c>
      <c r="O77" s="145" t="s">
        <v>26</v>
      </c>
      <c r="P77" s="147" t="s">
        <v>120</v>
      </c>
    </row>
    <row r="78" ht="22.5" spans="1:16">
      <c r="A78" s="152">
        <v>74</v>
      </c>
      <c r="B78" s="108" t="s">
        <v>282</v>
      </c>
      <c r="C78" s="109" t="s">
        <v>283</v>
      </c>
      <c r="D78" s="110" t="s">
        <v>51</v>
      </c>
      <c r="E78" s="111" t="s">
        <v>263</v>
      </c>
      <c r="F78" s="116">
        <v>34.68</v>
      </c>
      <c r="G78" s="110">
        <v>47</v>
      </c>
      <c r="H78" s="141">
        <v>1630</v>
      </c>
      <c r="I78" s="110">
        <v>3</v>
      </c>
      <c r="J78" s="141">
        <v>61661</v>
      </c>
      <c r="K78" s="142">
        <v>5</v>
      </c>
      <c r="L78" s="143" t="s">
        <v>161</v>
      </c>
      <c r="M78" s="141">
        <v>10000</v>
      </c>
      <c r="N78" s="144">
        <v>500</v>
      </c>
      <c r="O78" s="145" t="s">
        <v>26</v>
      </c>
      <c r="P78" s="147" t="s">
        <v>120</v>
      </c>
    </row>
    <row r="79" ht="22.5" spans="1:16">
      <c r="A79" s="152">
        <v>75</v>
      </c>
      <c r="B79" s="108" t="s">
        <v>286</v>
      </c>
      <c r="C79" s="109" t="s">
        <v>287</v>
      </c>
      <c r="D79" s="110" t="s">
        <v>51</v>
      </c>
      <c r="E79" s="111" t="s">
        <v>263</v>
      </c>
      <c r="F79" s="116">
        <v>32.64</v>
      </c>
      <c r="G79" s="110">
        <v>47</v>
      </c>
      <c r="H79" s="141">
        <v>1534</v>
      </c>
      <c r="I79" s="110">
        <v>3</v>
      </c>
      <c r="J79" s="141">
        <v>58034</v>
      </c>
      <c r="K79" s="142">
        <v>5</v>
      </c>
      <c r="L79" s="143" t="s">
        <v>161</v>
      </c>
      <c r="M79" s="141">
        <v>10000</v>
      </c>
      <c r="N79" s="144">
        <v>500</v>
      </c>
      <c r="O79" s="145" t="s">
        <v>26</v>
      </c>
      <c r="P79" s="147" t="s">
        <v>120</v>
      </c>
    </row>
    <row r="80" ht="22.5" spans="1:16">
      <c r="A80" s="152">
        <v>76</v>
      </c>
      <c r="B80" s="108" t="s">
        <v>290</v>
      </c>
      <c r="C80" s="109" t="s">
        <v>291</v>
      </c>
      <c r="D80" s="110" t="s">
        <v>51</v>
      </c>
      <c r="E80" s="111" t="s">
        <v>263</v>
      </c>
      <c r="F80" s="116">
        <v>31.08</v>
      </c>
      <c r="G80" s="148">
        <v>47</v>
      </c>
      <c r="H80" s="141">
        <v>1461</v>
      </c>
      <c r="I80" s="110">
        <v>3</v>
      </c>
      <c r="J80" s="141">
        <v>55261</v>
      </c>
      <c r="K80" s="142">
        <v>5</v>
      </c>
      <c r="L80" s="143" t="s">
        <v>161</v>
      </c>
      <c r="M80" s="141">
        <v>10000</v>
      </c>
      <c r="N80" s="144">
        <v>500</v>
      </c>
      <c r="O80" s="145" t="s">
        <v>26</v>
      </c>
      <c r="P80" s="147" t="s">
        <v>120</v>
      </c>
    </row>
    <row r="81" ht="22.5" spans="1:16">
      <c r="A81" s="152">
        <v>77</v>
      </c>
      <c r="B81" s="108" t="s">
        <v>294</v>
      </c>
      <c r="C81" s="109" t="s">
        <v>295</v>
      </c>
      <c r="D81" s="110" t="s">
        <v>51</v>
      </c>
      <c r="E81" s="111" t="s">
        <v>263</v>
      </c>
      <c r="F81" s="116">
        <v>45.6</v>
      </c>
      <c r="G81" s="110">
        <v>47</v>
      </c>
      <c r="H81" s="141">
        <v>2143</v>
      </c>
      <c r="I81" s="110">
        <v>3</v>
      </c>
      <c r="J81" s="141">
        <v>81077</v>
      </c>
      <c r="K81" s="142">
        <v>5</v>
      </c>
      <c r="L81" s="143" t="s">
        <v>161</v>
      </c>
      <c r="M81" s="141">
        <v>10000</v>
      </c>
      <c r="N81" s="144">
        <v>500</v>
      </c>
      <c r="O81" s="145" t="s">
        <v>26</v>
      </c>
      <c r="P81" s="147" t="s">
        <v>120</v>
      </c>
    </row>
    <row r="82" ht="22.5" spans="1:16">
      <c r="A82" s="152">
        <v>78</v>
      </c>
      <c r="B82" s="109" t="s">
        <v>297</v>
      </c>
      <c r="C82" s="109" t="s">
        <v>298</v>
      </c>
      <c r="D82" s="110" t="s">
        <v>51</v>
      </c>
      <c r="E82" s="111" t="s">
        <v>263</v>
      </c>
      <c r="F82" s="116">
        <v>45.6</v>
      </c>
      <c r="G82" s="110">
        <v>47</v>
      </c>
      <c r="H82" s="141">
        <v>2143</v>
      </c>
      <c r="I82" s="110">
        <v>3</v>
      </c>
      <c r="J82" s="141">
        <v>81077</v>
      </c>
      <c r="K82" s="142">
        <v>5</v>
      </c>
      <c r="L82" s="143" t="s">
        <v>161</v>
      </c>
      <c r="M82" s="141">
        <v>10000</v>
      </c>
      <c r="N82" s="144">
        <v>500</v>
      </c>
      <c r="O82" s="145" t="s">
        <v>26</v>
      </c>
      <c r="P82" s="147" t="s">
        <v>120</v>
      </c>
    </row>
    <row r="83" ht="22.5" spans="1:16">
      <c r="A83" s="152">
        <v>79</v>
      </c>
      <c r="B83" s="149" t="s">
        <v>301</v>
      </c>
      <c r="C83" s="143" t="s">
        <v>76</v>
      </c>
      <c r="D83" s="110" t="s">
        <v>29</v>
      </c>
      <c r="E83" s="150" t="s">
        <v>302</v>
      </c>
      <c r="F83" s="151">
        <v>369.74</v>
      </c>
      <c r="G83" s="110">
        <v>65</v>
      </c>
      <c r="H83" s="141">
        <v>24033</v>
      </c>
      <c r="I83" s="110">
        <v>3</v>
      </c>
      <c r="J83" s="161">
        <v>909168</v>
      </c>
      <c r="K83" s="162">
        <v>5</v>
      </c>
      <c r="L83" s="143" t="s">
        <v>303</v>
      </c>
      <c r="M83" s="141">
        <v>150000</v>
      </c>
      <c r="N83" s="144">
        <v>5000</v>
      </c>
      <c r="O83" s="145" t="s">
        <v>26</v>
      </c>
      <c r="P83" s="147" t="s">
        <v>120</v>
      </c>
    </row>
    <row r="84" ht="22.5" spans="1:16">
      <c r="A84" s="152">
        <v>80</v>
      </c>
      <c r="B84" s="149" t="s">
        <v>306</v>
      </c>
      <c r="C84" s="143" t="s">
        <v>76</v>
      </c>
      <c r="D84" s="110" t="s">
        <v>29</v>
      </c>
      <c r="E84" s="150" t="s">
        <v>302</v>
      </c>
      <c r="F84" s="151">
        <v>380</v>
      </c>
      <c r="G84" s="110">
        <v>65</v>
      </c>
      <c r="H84" s="141">
        <v>24700</v>
      </c>
      <c r="I84" s="110">
        <v>3</v>
      </c>
      <c r="J84" s="161">
        <v>934401</v>
      </c>
      <c r="K84" s="162">
        <v>5</v>
      </c>
      <c r="L84" s="143" t="s">
        <v>303</v>
      </c>
      <c r="M84" s="141">
        <v>150000</v>
      </c>
      <c r="N84" s="144">
        <v>5000</v>
      </c>
      <c r="O84" s="145" t="s">
        <v>26</v>
      </c>
      <c r="P84" s="147" t="s">
        <v>120</v>
      </c>
    </row>
    <row r="85" spans="1:16">
      <c r="A85" s="152">
        <v>81</v>
      </c>
      <c r="B85" s="108" t="s">
        <v>296</v>
      </c>
      <c r="C85" s="109" t="s">
        <v>34</v>
      </c>
      <c r="D85" s="152" t="s">
        <v>51</v>
      </c>
      <c r="E85" s="113" t="s">
        <v>263</v>
      </c>
      <c r="F85" s="114">
        <v>83.08</v>
      </c>
      <c r="G85" s="110">
        <v>65</v>
      </c>
      <c r="H85" s="141">
        <v>5400</v>
      </c>
      <c r="I85" s="110">
        <v>3</v>
      </c>
      <c r="J85" s="141">
        <v>204282</v>
      </c>
      <c r="K85" s="142">
        <v>5</v>
      </c>
      <c r="L85" s="143" t="s">
        <v>303</v>
      </c>
      <c r="M85" s="141">
        <v>25000</v>
      </c>
      <c r="N85" s="144">
        <v>1000</v>
      </c>
      <c r="O85" s="145" t="s">
        <v>26</v>
      </c>
      <c r="P85" s="147" t="s">
        <v>120</v>
      </c>
    </row>
    <row r="86" ht="22.5" spans="1:16">
      <c r="A86" s="152">
        <v>82</v>
      </c>
      <c r="B86" s="108" t="s">
        <v>149</v>
      </c>
      <c r="C86" s="109" t="s">
        <v>150</v>
      </c>
      <c r="D86" s="110" t="s">
        <v>29</v>
      </c>
      <c r="E86" s="113" t="s">
        <v>302</v>
      </c>
      <c r="F86" s="114">
        <v>184.08</v>
      </c>
      <c r="G86" s="110">
        <v>58</v>
      </c>
      <c r="H86" s="141">
        <v>10677</v>
      </c>
      <c r="I86" s="110">
        <v>3</v>
      </c>
      <c r="J86" s="141">
        <v>403897</v>
      </c>
      <c r="K86" s="142">
        <v>5</v>
      </c>
      <c r="L86" s="143" t="s">
        <v>309</v>
      </c>
      <c r="M86" s="141">
        <v>60000</v>
      </c>
      <c r="N86" s="144">
        <v>1000</v>
      </c>
      <c r="O86" s="145" t="s">
        <v>26</v>
      </c>
      <c r="P86" s="147" t="s">
        <v>120</v>
      </c>
    </row>
    <row r="87" spans="1:16">
      <c r="A87" s="152">
        <v>83</v>
      </c>
      <c r="B87" s="108" t="s">
        <v>151</v>
      </c>
      <c r="C87" s="109" t="s">
        <v>150</v>
      </c>
      <c r="D87" s="110" t="s">
        <v>29</v>
      </c>
      <c r="E87" s="113" t="s">
        <v>302</v>
      </c>
      <c r="F87" s="114">
        <v>93.09</v>
      </c>
      <c r="G87" s="110">
        <v>58</v>
      </c>
      <c r="H87" s="141">
        <v>5399</v>
      </c>
      <c r="I87" s="110">
        <v>3</v>
      </c>
      <c r="J87" s="141">
        <v>204252</v>
      </c>
      <c r="K87" s="142">
        <v>5</v>
      </c>
      <c r="L87" s="143" t="s">
        <v>309</v>
      </c>
      <c r="M87" s="141">
        <v>50000</v>
      </c>
      <c r="N87" s="144">
        <v>1000</v>
      </c>
      <c r="O87" s="145" t="s">
        <v>26</v>
      </c>
      <c r="P87" s="147" t="s">
        <v>120</v>
      </c>
    </row>
    <row r="88" spans="1:16">
      <c r="A88" s="152">
        <v>84</v>
      </c>
      <c r="B88" s="108" t="s">
        <v>312</v>
      </c>
      <c r="C88" s="109" t="s">
        <v>150</v>
      </c>
      <c r="D88" s="110" t="s">
        <v>29</v>
      </c>
      <c r="E88" s="113" t="s">
        <v>302</v>
      </c>
      <c r="F88" s="114">
        <v>83.08</v>
      </c>
      <c r="G88" s="110">
        <v>65</v>
      </c>
      <c r="H88" s="141">
        <v>5400</v>
      </c>
      <c r="I88" s="110">
        <v>3</v>
      </c>
      <c r="J88" s="141">
        <v>204282</v>
      </c>
      <c r="K88" s="142">
        <v>5</v>
      </c>
      <c r="L88" s="143" t="s">
        <v>309</v>
      </c>
      <c r="M88" s="141">
        <v>30000</v>
      </c>
      <c r="N88" s="144">
        <v>1000</v>
      </c>
      <c r="O88" s="145" t="s">
        <v>26</v>
      </c>
      <c r="P88" s="147" t="s">
        <v>120</v>
      </c>
    </row>
    <row r="89" ht="22.5" spans="1:16">
      <c r="A89" s="152">
        <v>85</v>
      </c>
      <c r="B89" s="109" t="s">
        <v>313</v>
      </c>
      <c r="C89" s="109" t="s">
        <v>314</v>
      </c>
      <c r="D89" s="110" t="s">
        <v>51</v>
      </c>
      <c r="E89" s="113" t="s">
        <v>315</v>
      </c>
      <c r="F89" s="114">
        <v>49.94</v>
      </c>
      <c r="G89" s="110">
        <v>28</v>
      </c>
      <c r="H89" s="141">
        <v>1398</v>
      </c>
      <c r="I89" s="110">
        <v>1</v>
      </c>
      <c r="J89" s="141">
        <v>16780</v>
      </c>
      <c r="K89" s="142">
        <v>5</v>
      </c>
      <c r="L89" s="143" t="s">
        <v>309</v>
      </c>
      <c r="M89" s="141">
        <v>5000</v>
      </c>
      <c r="N89" s="144">
        <v>100</v>
      </c>
      <c r="O89" s="145" t="s">
        <v>26</v>
      </c>
      <c r="P89" s="147" t="s">
        <v>120</v>
      </c>
    </row>
    <row r="90" ht="22.5" spans="1:16">
      <c r="A90" s="152">
        <v>86</v>
      </c>
      <c r="B90" s="109" t="s">
        <v>316</v>
      </c>
      <c r="C90" s="109" t="s">
        <v>314</v>
      </c>
      <c r="D90" s="110" t="s">
        <v>51</v>
      </c>
      <c r="E90" s="113" t="s">
        <v>315</v>
      </c>
      <c r="F90" s="114">
        <v>9.41</v>
      </c>
      <c r="G90" s="110">
        <v>55</v>
      </c>
      <c r="H90" s="141">
        <v>518</v>
      </c>
      <c r="I90" s="110">
        <v>3</v>
      </c>
      <c r="J90" s="141">
        <v>19579</v>
      </c>
      <c r="K90" s="142">
        <v>5</v>
      </c>
      <c r="L90" s="143" t="s">
        <v>309</v>
      </c>
      <c r="M90" s="141">
        <v>5000</v>
      </c>
      <c r="N90" s="144">
        <v>100</v>
      </c>
      <c r="O90" s="145" t="s">
        <v>26</v>
      </c>
      <c r="P90" s="147" t="s">
        <v>120</v>
      </c>
    </row>
    <row r="91" ht="22.5" spans="1:16">
      <c r="A91" s="152">
        <v>87</v>
      </c>
      <c r="B91" s="109" t="s">
        <v>319</v>
      </c>
      <c r="C91" s="109" t="s">
        <v>314</v>
      </c>
      <c r="D91" s="110" t="s">
        <v>51</v>
      </c>
      <c r="E91" s="113" t="s">
        <v>315</v>
      </c>
      <c r="F91" s="114">
        <v>28.12</v>
      </c>
      <c r="G91" s="110">
        <v>55</v>
      </c>
      <c r="H91" s="141">
        <v>1547</v>
      </c>
      <c r="I91" s="110">
        <v>3</v>
      </c>
      <c r="J91" s="141">
        <v>58508</v>
      </c>
      <c r="K91" s="142">
        <v>5</v>
      </c>
      <c r="L91" s="143" t="s">
        <v>309</v>
      </c>
      <c r="M91" s="141">
        <v>10000</v>
      </c>
      <c r="N91" s="144">
        <v>500</v>
      </c>
      <c r="O91" s="145" t="s">
        <v>26</v>
      </c>
      <c r="P91" s="147" t="s">
        <v>120</v>
      </c>
    </row>
    <row r="92" ht="22.5" spans="1:16">
      <c r="A92" s="152">
        <v>88</v>
      </c>
      <c r="B92" s="109" t="s">
        <v>322</v>
      </c>
      <c r="C92" s="109" t="s">
        <v>314</v>
      </c>
      <c r="D92" s="110" t="s">
        <v>51</v>
      </c>
      <c r="E92" s="113" t="s">
        <v>315</v>
      </c>
      <c r="F92" s="114">
        <v>40.18</v>
      </c>
      <c r="G92" s="110">
        <v>55</v>
      </c>
      <c r="H92" s="141">
        <v>2210</v>
      </c>
      <c r="I92" s="110">
        <v>3</v>
      </c>
      <c r="J92" s="141">
        <v>83601</v>
      </c>
      <c r="K92" s="142">
        <v>5</v>
      </c>
      <c r="L92" s="143" t="s">
        <v>309</v>
      </c>
      <c r="M92" s="141">
        <v>15000</v>
      </c>
      <c r="N92" s="144">
        <v>500</v>
      </c>
      <c r="O92" s="145" t="s">
        <v>26</v>
      </c>
      <c r="P92" s="147" t="s">
        <v>120</v>
      </c>
    </row>
    <row r="93" ht="22.5" spans="1:16">
      <c r="A93" s="152">
        <v>89</v>
      </c>
      <c r="B93" s="108" t="s">
        <v>323</v>
      </c>
      <c r="C93" s="109" t="s">
        <v>324</v>
      </c>
      <c r="D93" s="110" t="s">
        <v>51</v>
      </c>
      <c r="E93" s="113" t="s">
        <v>315</v>
      </c>
      <c r="F93" s="114">
        <v>60.46</v>
      </c>
      <c r="G93" s="110">
        <v>35</v>
      </c>
      <c r="H93" s="141">
        <v>2116</v>
      </c>
      <c r="I93" s="110">
        <v>1</v>
      </c>
      <c r="J93" s="141">
        <v>25393</v>
      </c>
      <c r="K93" s="142" t="s">
        <v>142</v>
      </c>
      <c r="L93" s="143" t="s">
        <v>309</v>
      </c>
      <c r="M93" s="141">
        <v>15000</v>
      </c>
      <c r="N93" s="144">
        <v>100</v>
      </c>
      <c r="O93" s="145" t="s">
        <v>26</v>
      </c>
      <c r="P93" s="147" t="s">
        <v>120</v>
      </c>
    </row>
    <row r="94" ht="22.5" spans="1:16">
      <c r="A94" s="152">
        <v>90</v>
      </c>
      <c r="B94" s="109" t="s">
        <v>325</v>
      </c>
      <c r="C94" s="109" t="s">
        <v>326</v>
      </c>
      <c r="D94" s="110" t="s">
        <v>51</v>
      </c>
      <c r="E94" s="111" t="s">
        <v>327</v>
      </c>
      <c r="F94" s="112">
        <v>415.29</v>
      </c>
      <c r="G94" s="110">
        <v>60</v>
      </c>
      <c r="H94" s="141">
        <v>24917</v>
      </c>
      <c r="I94" s="110">
        <v>1</v>
      </c>
      <c r="J94" s="141">
        <v>299009</v>
      </c>
      <c r="K94" s="142" t="s">
        <v>142</v>
      </c>
      <c r="L94" s="143" t="s">
        <v>143</v>
      </c>
      <c r="M94" s="141">
        <v>150000</v>
      </c>
      <c r="N94" s="144">
        <v>1000</v>
      </c>
      <c r="O94" s="145" t="s">
        <v>26</v>
      </c>
      <c r="P94" s="147" t="s">
        <v>120</v>
      </c>
    </row>
    <row r="95" ht="22.5" spans="1:16">
      <c r="A95" s="152">
        <v>91</v>
      </c>
      <c r="B95" s="108" t="s">
        <v>152</v>
      </c>
      <c r="C95" s="109" t="s">
        <v>153</v>
      </c>
      <c r="D95" s="152" t="s">
        <v>51</v>
      </c>
      <c r="E95" s="152" t="s">
        <v>328</v>
      </c>
      <c r="F95" s="114">
        <v>295.73</v>
      </c>
      <c r="G95" s="110">
        <v>12</v>
      </c>
      <c r="H95" s="141">
        <v>3549</v>
      </c>
      <c r="I95" s="110">
        <v>3</v>
      </c>
      <c r="J95" s="141">
        <v>134250</v>
      </c>
      <c r="K95" s="142">
        <v>5</v>
      </c>
      <c r="L95" s="143" t="s">
        <v>329</v>
      </c>
      <c r="M95" s="141">
        <v>20000</v>
      </c>
      <c r="N95" s="144">
        <v>1000</v>
      </c>
      <c r="O95" s="145" t="s">
        <v>26</v>
      </c>
      <c r="P95" s="147" t="s">
        <v>120</v>
      </c>
    </row>
    <row r="96" ht="22.5" spans="1:16">
      <c r="A96" s="152">
        <v>92</v>
      </c>
      <c r="B96" s="109" t="s">
        <v>330</v>
      </c>
      <c r="C96" s="109" t="s">
        <v>331</v>
      </c>
      <c r="D96" s="110" t="s">
        <v>51</v>
      </c>
      <c r="E96" s="172" t="s">
        <v>58</v>
      </c>
      <c r="F96" s="114">
        <v>278.42</v>
      </c>
      <c r="G96" s="110">
        <v>48</v>
      </c>
      <c r="H96" s="141">
        <v>13364</v>
      </c>
      <c r="I96" s="110">
        <v>1</v>
      </c>
      <c r="J96" s="141">
        <v>160370</v>
      </c>
      <c r="K96" s="142" t="s">
        <v>142</v>
      </c>
      <c r="L96" s="143" t="s">
        <v>332</v>
      </c>
      <c r="M96" s="141">
        <v>50000</v>
      </c>
      <c r="N96" s="144">
        <v>1000</v>
      </c>
      <c r="O96" s="145" t="s">
        <v>26</v>
      </c>
      <c r="P96" s="147" t="s">
        <v>120</v>
      </c>
    </row>
    <row r="97" spans="1:16">
      <c r="A97" s="152">
        <v>93</v>
      </c>
      <c r="B97" s="109" t="s">
        <v>333</v>
      </c>
      <c r="C97" s="109" t="s">
        <v>334</v>
      </c>
      <c r="D97" s="110" t="s">
        <v>51</v>
      </c>
      <c r="E97" s="111" t="s">
        <v>58</v>
      </c>
      <c r="F97" s="115">
        <v>68.15</v>
      </c>
      <c r="G97" s="110">
        <v>20</v>
      </c>
      <c r="H97" s="141">
        <v>1363</v>
      </c>
      <c r="I97" s="110">
        <v>3</v>
      </c>
      <c r="J97" s="141">
        <v>51562</v>
      </c>
      <c r="K97" s="142">
        <v>5</v>
      </c>
      <c r="L97" s="143" t="s">
        <v>303</v>
      </c>
      <c r="M97" s="141">
        <v>10000</v>
      </c>
      <c r="N97" s="144">
        <v>500</v>
      </c>
      <c r="O97" s="145" t="s">
        <v>26</v>
      </c>
      <c r="P97" s="147" t="s">
        <v>120</v>
      </c>
    </row>
    <row r="98" spans="1:16">
      <c r="A98" s="152">
        <v>94</v>
      </c>
      <c r="B98" s="109" t="s">
        <v>335</v>
      </c>
      <c r="C98" s="109" t="s">
        <v>334</v>
      </c>
      <c r="D98" s="110" t="s">
        <v>51</v>
      </c>
      <c r="E98" s="111" t="s">
        <v>58</v>
      </c>
      <c r="F98" s="115">
        <v>68.15</v>
      </c>
      <c r="G98" s="110">
        <v>20</v>
      </c>
      <c r="H98" s="141">
        <v>1363</v>
      </c>
      <c r="I98" s="110">
        <v>3</v>
      </c>
      <c r="J98" s="141">
        <v>51562</v>
      </c>
      <c r="K98" s="142">
        <v>5</v>
      </c>
      <c r="L98" s="143" t="s">
        <v>303</v>
      </c>
      <c r="M98" s="141">
        <v>10000</v>
      </c>
      <c r="N98" s="144">
        <v>500</v>
      </c>
      <c r="O98" s="145" t="s">
        <v>26</v>
      </c>
      <c r="P98" s="147" t="s">
        <v>120</v>
      </c>
    </row>
    <row r="99" spans="1:16">
      <c r="A99" s="152">
        <v>95</v>
      </c>
      <c r="B99" s="109" t="s">
        <v>336</v>
      </c>
      <c r="C99" s="109" t="s">
        <v>334</v>
      </c>
      <c r="D99" s="110" t="s">
        <v>51</v>
      </c>
      <c r="E99" s="111" t="s">
        <v>58</v>
      </c>
      <c r="F99" s="115">
        <v>68.15</v>
      </c>
      <c r="G99" s="110">
        <v>20</v>
      </c>
      <c r="H99" s="141">
        <v>1363</v>
      </c>
      <c r="I99" s="110">
        <v>3</v>
      </c>
      <c r="J99" s="141">
        <v>51562</v>
      </c>
      <c r="K99" s="142">
        <v>5</v>
      </c>
      <c r="L99" s="143" t="s">
        <v>303</v>
      </c>
      <c r="M99" s="141">
        <v>10000</v>
      </c>
      <c r="N99" s="144">
        <v>500</v>
      </c>
      <c r="O99" s="145" t="s">
        <v>26</v>
      </c>
      <c r="P99" s="147" t="s">
        <v>120</v>
      </c>
    </row>
    <row r="100" spans="1:16">
      <c r="A100" s="152">
        <v>96</v>
      </c>
      <c r="B100" s="109" t="s">
        <v>337</v>
      </c>
      <c r="C100" s="109" t="s">
        <v>334</v>
      </c>
      <c r="D100" s="110" t="s">
        <v>51</v>
      </c>
      <c r="E100" s="111" t="s">
        <v>58</v>
      </c>
      <c r="F100" s="115">
        <v>68.15</v>
      </c>
      <c r="G100" s="110">
        <v>20</v>
      </c>
      <c r="H100" s="141">
        <v>1363</v>
      </c>
      <c r="I100" s="110">
        <v>3</v>
      </c>
      <c r="J100" s="141">
        <v>51562</v>
      </c>
      <c r="K100" s="142">
        <v>5</v>
      </c>
      <c r="L100" s="143" t="s">
        <v>303</v>
      </c>
      <c r="M100" s="141">
        <v>10000</v>
      </c>
      <c r="N100" s="144">
        <v>500</v>
      </c>
      <c r="O100" s="145" t="s">
        <v>26</v>
      </c>
      <c r="P100" s="147" t="s">
        <v>120</v>
      </c>
    </row>
    <row r="101" spans="1:16">
      <c r="A101" s="152">
        <v>97</v>
      </c>
      <c r="B101" s="109" t="s">
        <v>338</v>
      </c>
      <c r="C101" s="109" t="s">
        <v>155</v>
      </c>
      <c r="D101" s="152" t="s">
        <v>51</v>
      </c>
      <c r="E101" s="111" t="s">
        <v>339</v>
      </c>
      <c r="F101" s="114">
        <v>6</v>
      </c>
      <c r="G101" s="110">
        <v>59</v>
      </c>
      <c r="H101" s="141">
        <v>354</v>
      </c>
      <c r="I101" s="110">
        <v>3</v>
      </c>
      <c r="J101" s="141">
        <v>13392</v>
      </c>
      <c r="K101" s="142">
        <v>5</v>
      </c>
      <c r="L101" s="143" t="s">
        <v>309</v>
      </c>
      <c r="M101" s="141">
        <v>2000</v>
      </c>
      <c r="N101" s="144">
        <v>100</v>
      </c>
      <c r="O101" s="145" t="s">
        <v>26</v>
      </c>
      <c r="P101" s="147" t="s">
        <v>120</v>
      </c>
    </row>
    <row r="102" spans="1:16">
      <c r="A102" s="152">
        <v>98</v>
      </c>
      <c r="B102" s="108" t="s">
        <v>156</v>
      </c>
      <c r="C102" s="109" t="s">
        <v>155</v>
      </c>
      <c r="D102" s="152" t="s">
        <v>51</v>
      </c>
      <c r="E102" s="111" t="s">
        <v>339</v>
      </c>
      <c r="F102" s="114">
        <v>109</v>
      </c>
      <c r="G102" s="110">
        <v>59</v>
      </c>
      <c r="H102" s="141">
        <v>6431</v>
      </c>
      <c r="I102" s="110">
        <v>3</v>
      </c>
      <c r="J102" s="141">
        <v>243285</v>
      </c>
      <c r="K102" s="142">
        <v>5</v>
      </c>
      <c r="L102" s="143" t="s">
        <v>309</v>
      </c>
      <c r="M102" s="141">
        <v>50000</v>
      </c>
      <c r="N102" s="144">
        <v>1000</v>
      </c>
      <c r="O102" s="145" t="s">
        <v>26</v>
      </c>
      <c r="P102" s="147" t="s">
        <v>120</v>
      </c>
    </row>
    <row r="103" spans="1:16">
      <c r="A103" s="152">
        <v>99</v>
      </c>
      <c r="B103" s="108" t="s">
        <v>154</v>
      </c>
      <c r="C103" s="109" t="s">
        <v>155</v>
      </c>
      <c r="D103" s="152" t="s">
        <v>51</v>
      </c>
      <c r="E103" s="111" t="s">
        <v>339</v>
      </c>
      <c r="F103" s="114">
        <v>160</v>
      </c>
      <c r="G103" s="110">
        <v>59</v>
      </c>
      <c r="H103" s="141">
        <v>9440</v>
      </c>
      <c r="I103" s="110">
        <v>3</v>
      </c>
      <c r="J103" s="141">
        <v>357115</v>
      </c>
      <c r="K103" s="142">
        <v>5</v>
      </c>
      <c r="L103" s="143" t="s">
        <v>309</v>
      </c>
      <c r="M103" s="141">
        <v>60000</v>
      </c>
      <c r="N103" s="144">
        <v>1000</v>
      </c>
      <c r="O103" s="145" t="s">
        <v>26</v>
      </c>
      <c r="P103" s="147" t="s">
        <v>120</v>
      </c>
    </row>
    <row r="104" spans="1:16">
      <c r="A104" s="152">
        <v>100</v>
      </c>
      <c r="B104" s="108" t="s">
        <v>157</v>
      </c>
      <c r="C104" s="109" t="s">
        <v>155</v>
      </c>
      <c r="D104" s="152" t="s">
        <v>51</v>
      </c>
      <c r="E104" s="111" t="s">
        <v>339</v>
      </c>
      <c r="F104" s="114">
        <v>160</v>
      </c>
      <c r="G104" s="110">
        <v>59</v>
      </c>
      <c r="H104" s="141">
        <v>9440</v>
      </c>
      <c r="I104" s="110">
        <v>3</v>
      </c>
      <c r="J104" s="141">
        <v>357115</v>
      </c>
      <c r="K104" s="142">
        <v>5</v>
      </c>
      <c r="L104" s="143" t="s">
        <v>309</v>
      </c>
      <c r="M104" s="141">
        <v>60000</v>
      </c>
      <c r="N104" s="144">
        <v>1000</v>
      </c>
      <c r="O104" s="145" t="s">
        <v>26</v>
      </c>
      <c r="P104" s="147" t="s">
        <v>120</v>
      </c>
    </row>
    <row r="105" spans="1:16">
      <c r="A105" s="152">
        <v>101</v>
      </c>
      <c r="B105" s="108" t="s">
        <v>162</v>
      </c>
      <c r="C105" s="109" t="s">
        <v>155</v>
      </c>
      <c r="D105" s="152" t="s">
        <v>51</v>
      </c>
      <c r="E105" s="111" t="s">
        <v>339</v>
      </c>
      <c r="F105" s="114">
        <v>135.44</v>
      </c>
      <c r="G105" s="110">
        <v>59</v>
      </c>
      <c r="H105" s="141">
        <v>7991</v>
      </c>
      <c r="I105" s="110">
        <v>3</v>
      </c>
      <c r="J105" s="141">
        <v>302298</v>
      </c>
      <c r="K105" s="142">
        <v>5</v>
      </c>
      <c r="L105" s="143" t="s">
        <v>309</v>
      </c>
      <c r="M105" s="141">
        <v>50000</v>
      </c>
      <c r="N105" s="144">
        <v>1000</v>
      </c>
      <c r="O105" s="145" t="s">
        <v>26</v>
      </c>
      <c r="P105" s="147" t="s">
        <v>120</v>
      </c>
    </row>
    <row r="106" spans="1:16">
      <c r="A106" s="152">
        <v>102</v>
      </c>
      <c r="B106" s="109" t="s">
        <v>340</v>
      </c>
      <c r="C106" s="109" t="s">
        <v>341</v>
      </c>
      <c r="D106" s="110" t="s">
        <v>51</v>
      </c>
      <c r="E106" s="113" t="s">
        <v>52</v>
      </c>
      <c r="F106" s="114">
        <v>74.88</v>
      </c>
      <c r="G106" s="110">
        <v>40</v>
      </c>
      <c r="H106" s="141">
        <v>2995</v>
      </c>
      <c r="I106" s="110">
        <v>3</v>
      </c>
      <c r="J106" s="141">
        <v>113308</v>
      </c>
      <c r="K106" s="142">
        <v>5</v>
      </c>
      <c r="L106" s="143" t="s">
        <v>309</v>
      </c>
      <c r="M106" s="141">
        <v>20000</v>
      </c>
      <c r="N106" s="144">
        <v>1000</v>
      </c>
      <c r="O106" s="145" t="s">
        <v>26</v>
      </c>
      <c r="P106" s="147" t="s">
        <v>106</v>
      </c>
    </row>
    <row r="107" spans="1:16">
      <c r="A107" s="152">
        <v>103</v>
      </c>
      <c r="B107" s="109" t="s">
        <v>342</v>
      </c>
      <c r="C107" s="109" t="s">
        <v>341</v>
      </c>
      <c r="D107" s="110" t="s">
        <v>51</v>
      </c>
      <c r="E107" s="113" t="s">
        <v>52</v>
      </c>
      <c r="F107" s="114">
        <v>51.68</v>
      </c>
      <c r="G107" s="110">
        <v>40</v>
      </c>
      <c r="H107" s="141">
        <v>2067</v>
      </c>
      <c r="I107" s="110">
        <v>3</v>
      </c>
      <c r="J107" s="141">
        <v>78202</v>
      </c>
      <c r="K107" s="142">
        <v>5</v>
      </c>
      <c r="L107" s="143" t="s">
        <v>309</v>
      </c>
      <c r="M107" s="141">
        <v>15000</v>
      </c>
      <c r="N107" s="144">
        <v>500</v>
      </c>
      <c r="O107" s="145" t="s">
        <v>26</v>
      </c>
      <c r="P107" s="147" t="s">
        <v>106</v>
      </c>
    </row>
    <row r="108" spans="1:16">
      <c r="A108" s="152">
        <v>104</v>
      </c>
      <c r="B108" s="109" t="s">
        <v>345</v>
      </c>
      <c r="C108" s="109" t="s">
        <v>341</v>
      </c>
      <c r="D108" s="110" t="s">
        <v>51</v>
      </c>
      <c r="E108" s="113" t="s">
        <v>52</v>
      </c>
      <c r="F108" s="114">
        <v>45.6</v>
      </c>
      <c r="G108" s="110">
        <v>40</v>
      </c>
      <c r="H108" s="141">
        <v>1824</v>
      </c>
      <c r="I108" s="110">
        <v>3</v>
      </c>
      <c r="J108" s="141">
        <v>69002</v>
      </c>
      <c r="K108" s="142">
        <v>5</v>
      </c>
      <c r="L108" s="143" t="s">
        <v>309</v>
      </c>
      <c r="M108" s="141">
        <v>10000</v>
      </c>
      <c r="N108" s="144">
        <v>500</v>
      </c>
      <c r="O108" s="145" t="s">
        <v>26</v>
      </c>
      <c r="P108" s="147" t="s">
        <v>106</v>
      </c>
    </row>
    <row r="109" spans="1:16">
      <c r="A109" s="152">
        <v>105</v>
      </c>
      <c r="B109" s="109" t="s">
        <v>348</v>
      </c>
      <c r="C109" s="109" t="s">
        <v>341</v>
      </c>
      <c r="D109" s="110" t="s">
        <v>51</v>
      </c>
      <c r="E109" s="113" t="s">
        <v>52</v>
      </c>
      <c r="F109" s="114">
        <v>41.06</v>
      </c>
      <c r="G109" s="110">
        <v>40</v>
      </c>
      <c r="H109" s="141">
        <v>1642</v>
      </c>
      <c r="I109" s="110">
        <v>3</v>
      </c>
      <c r="J109" s="141">
        <v>62132</v>
      </c>
      <c r="K109" s="142">
        <v>5</v>
      </c>
      <c r="L109" s="143" t="s">
        <v>309</v>
      </c>
      <c r="M109" s="141">
        <v>10000</v>
      </c>
      <c r="N109" s="144">
        <v>500</v>
      </c>
      <c r="O109" s="145" t="s">
        <v>26</v>
      </c>
      <c r="P109" s="147" t="s">
        <v>106</v>
      </c>
    </row>
    <row r="110" spans="1:16">
      <c r="A110" s="152">
        <v>106</v>
      </c>
      <c r="B110" s="109" t="s">
        <v>349</v>
      </c>
      <c r="C110" s="109" t="s">
        <v>341</v>
      </c>
      <c r="D110" s="110" t="s">
        <v>51</v>
      </c>
      <c r="E110" s="113" t="s">
        <v>52</v>
      </c>
      <c r="F110" s="114">
        <v>41.06</v>
      </c>
      <c r="G110" s="110">
        <v>40</v>
      </c>
      <c r="H110" s="141">
        <v>1642</v>
      </c>
      <c r="I110" s="110">
        <v>3</v>
      </c>
      <c r="J110" s="141">
        <v>62132</v>
      </c>
      <c r="K110" s="142">
        <v>5</v>
      </c>
      <c r="L110" s="143" t="s">
        <v>309</v>
      </c>
      <c r="M110" s="141">
        <v>10000</v>
      </c>
      <c r="N110" s="144">
        <v>500</v>
      </c>
      <c r="O110" s="145" t="s">
        <v>26</v>
      </c>
      <c r="P110" s="147" t="s">
        <v>106</v>
      </c>
    </row>
    <row r="111" spans="1:16">
      <c r="A111" s="152">
        <v>107</v>
      </c>
      <c r="B111" s="109" t="s">
        <v>351</v>
      </c>
      <c r="C111" s="109" t="s">
        <v>341</v>
      </c>
      <c r="D111" s="110" t="s">
        <v>51</v>
      </c>
      <c r="E111" s="113" t="s">
        <v>52</v>
      </c>
      <c r="F111" s="114">
        <v>41.06</v>
      </c>
      <c r="G111" s="110">
        <v>40</v>
      </c>
      <c r="H111" s="141">
        <v>1642</v>
      </c>
      <c r="I111" s="110">
        <v>3</v>
      </c>
      <c r="J111" s="141">
        <v>62132</v>
      </c>
      <c r="K111" s="142">
        <v>5</v>
      </c>
      <c r="L111" s="143" t="s">
        <v>309</v>
      </c>
      <c r="M111" s="141">
        <v>10000</v>
      </c>
      <c r="N111" s="144">
        <v>500</v>
      </c>
      <c r="O111" s="145" t="s">
        <v>26</v>
      </c>
      <c r="P111" s="147" t="s">
        <v>106</v>
      </c>
    </row>
    <row r="112" spans="1:16">
      <c r="A112" s="152">
        <v>108</v>
      </c>
      <c r="B112" s="109" t="s">
        <v>352</v>
      </c>
      <c r="C112" s="109" t="s">
        <v>341</v>
      </c>
      <c r="D112" s="110" t="s">
        <v>51</v>
      </c>
      <c r="E112" s="113" t="s">
        <v>52</v>
      </c>
      <c r="F112" s="114">
        <v>16</v>
      </c>
      <c r="G112" s="110">
        <v>40</v>
      </c>
      <c r="H112" s="141">
        <v>640</v>
      </c>
      <c r="I112" s="110">
        <v>3</v>
      </c>
      <c r="J112" s="141">
        <v>24211</v>
      </c>
      <c r="K112" s="142">
        <v>5</v>
      </c>
      <c r="L112" s="143" t="s">
        <v>309</v>
      </c>
      <c r="M112" s="141">
        <v>5000</v>
      </c>
      <c r="N112" s="144">
        <v>100</v>
      </c>
      <c r="O112" s="145" t="s">
        <v>26</v>
      </c>
      <c r="P112" s="147" t="s">
        <v>106</v>
      </c>
    </row>
    <row r="113" spans="1:16">
      <c r="A113" s="152">
        <v>109</v>
      </c>
      <c r="B113" s="109" t="s">
        <v>353</v>
      </c>
      <c r="C113" s="109" t="s">
        <v>341</v>
      </c>
      <c r="D113" s="110" t="s">
        <v>51</v>
      </c>
      <c r="E113" s="113" t="s">
        <v>52</v>
      </c>
      <c r="F113" s="114">
        <v>24</v>
      </c>
      <c r="G113" s="110">
        <v>40</v>
      </c>
      <c r="H113" s="141">
        <v>960</v>
      </c>
      <c r="I113" s="110">
        <v>3</v>
      </c>
      <c r="J113" s="141">
        <v>36317</v>
      </c>
      <c r="K113" s="142">
        <v>5</v>
      </c>
      <c r="L113" s="143" t="s">
        <v>309</v>
      </c>
      <c r="M113" s="141">
        <v>6000</v>
      </c>
      <c r="N113" s="144">
        <v>100</v>
      </c>
      <c r="O113" s="145" t="s">
        <v>26</v>
      </c>
      <c r="P113" s="147" t="s">
        <v>106</v>
      </c>
    </row>
    <row r="114" spans="1:16">
      <c r="A114" s="152">
        <v>110</v>
      </c>
      <c r="B114" s="109" t="s">
        <v>354</v>
      </c>
      <c r="C114" s="109" t="s">
        <v>341</v>
      </c>
      <c r="D114" s="110" t="s">
        <v>51</v>
      </c>
      <c r="E114" s="113" t="s">
        <v>52</v>
      </c>
      <c r="F114" s="114">
        <v>18.42</v>
      </c>
      <c r="G114" s="110">
        <v>40</v>
      </c>
      <c r="H114" s="141">
        <v>737</v>
      </c>
      <c r="I114" s="110">
        <v>3</v>
      </c>
      <c r="J114" s="141">
        <v>27873</v>
      </c>
      <c r="K114" s="142">
        <v>5</v>
      </c>
      <c r="L114" s="143" t="s">
        <v>309</v>
      </c>
      <c r="M114" s="141">
        <v>5000</v>
      </c>
      <c r="N114" s="144">
        <v>100</v>
      </c>
      <c r="O114" s="145" t="s">
        <v>26</v>
      </c>
      <c r="P114" s="147" t="s">
        <v>106</v>
      </c>
    </row>
    <row r="115" ht="22.5" spans="1:16">
      <c r="A115" s="152">
        <v>111</v>
      </c>
      <c r="B115" s="109" t="s">
        <v>355</v>
      </c>
      <c r="C115" s="109" t="s">
        <v>356</v>
      </c>
      <c r="D115" s="110" t="s">
        <v>51</v>
      </c>
      <c r="E115" s="113" t="s">
        <v>176</v>
      </c>
      <c r="F115" s="112">
        <v>47.77</v>
      </c>
      <c r="G115" s="110">
        <v>20</v>
      </c>
      <c r="H115" s="141">
        <v>955</v>
      </c>
      <c r="I115" s="110">
        <v>3</v>
      </c>
      <c r="J115" s="141">
        <v>36143</v>
      </c>
      <c r="K115" s="142">
        <v>5</v>
      </c>
      <c r="L115" s="143" t="s">
        <v>357</v>
      </c>
      <c r="M115" s="141">
        <v>6000</v>
      </c>
      <c r="N115" s="144">
        <v>100</v>
      </c>
      <c r="O115" s="145" t="s">
        <v>26</v>
      </c>
      <c r="P115" s="147" t="s">
        <v>106</v>
      </c>
    </row>
    <row r="116" ht="22.5" spans="1:16">
      <c r="A116" s="152">
        <v>112</v>
      </c>
      <c r="B116" s="109" t="s">
        <v>358</v>
      </c>
      <c r="C116" s="109" t="s">
        <v>359</v>
      </c>
      <c r="D116" s="110" t="s">
        <v>51</v>
      </c>
      <c r="E116" s="113" t="s">
        <v>176</v>
      </c>
      <c r="F116" s="112">
        <v>56.01</v>
      </c>
      <c r="G116" s="110">
        <v>20</v>
      </c>
      <c r="H116" s="141">
        <v>1120</v>
      </c>
      <c r="I116" s="110">
        <v>3</v>
      </c>
      <c r="J116" s="141">
        <v>42377</v>
      </c>
      <c r="K116" s="142">
        <v>5</v>
      </c>
      <c r="L116" s="143" t="s">
        <v>357</v>
      </c>
      <c r="M116" s="141">
        <v>7000</v>
      </c>
      <c r="N116" s="144">
        <v>100</v>
      </c>
      <c r="O116" s="145" t="s">
        <v>26</v>
      </c>
      <c r="P116" s="147" t="s">
        <v>106</v>
      </c>
    </row>
    <row r="117" ht="22.5" spans="1:16">
      <c r="A117" s="152">
        <v>113</v>
      </c>
      <c r="B117" s="109" t="s">
        <v>360</v>
      </c>
      <c r="C117" s="109" t="s">
        <v>361</v>
      </c>
      <c r="D117" s="110" t="s">
        <v>51</v>
      </c>
      <c r="E117" s="113" t="s">
        <v>176</v>
      </c>
      <c r="F117" s="112">
        <v>40.08</v>
      </c>
      <c r="G117" s="110">
        <v>20</v>
      </c>
      <c r="H117" s="141">
        <v>802</v>
      </c>
      <c r="I117" s="110">
        <v>3</v>
      </c>
      <c r="J117" s="141">
        <v>30325</v>
      </c>
      <c r="K117" s="142">
        <v>5</v>
      </c>
      <c r="L117" s="143" t="s">
        <v>357</v>
      </c>
      <c r="M117" s="141">
        <v>5000</v>
      </c>
      <c r="N117" s="144">
        <v>100</v>
      </c>
      <c r="O117" s="145" t="s">
        <v>26</v>
      </c>
      <c r="P117" s="147" t="s">
        <v>106</v>
      </c>
    </row>
    <row r="118" ht="22.5" spans="1:16">
      <c r="A118" s="152">
        <v>114</v>
      </c>
      <c r="B118" s="108" t="s">
        <v>362</v>
      </c>
      <c r="C118" s="109" t="s">
        <v>363</v>
      </c>
      <c r="D118" s="110" t="s">
        <v>51</v>
      </c>
      <c r="E118" s="113" t="s">
        <v>176</v>
      </c>
      <c r="F118" s="112">
        <v>40.08</v>
      </c>
      <c r="G118" s="110">
        <v>20</v>
      </c>
      <c r="H118" s="141">
        <v>802</v>
      </c>
      <c r="I118" s="110">
        <v>3</v>
      </c>
      <c r="J118" s="141">
        <v>30325</v>
      </c>
      <c r="K118" s="142">
        <v>5</v>
      </c>
      <c r="L118" s="143" t="s">
        <v>357</v>
      </c>
      <c r="M118" s="141">
        <v>5000</v>
      </c>
      <c r="N118" s="144">
        <v>100</v>
      </c>
      <c r="O118" s="145" t="s">
        <v>26</v>
      </c>
      <c r="P118" s="147" t="s">
        <v>106</v>
      </c>
    </row>
    <row r="119" ht="22.5" spans="1:16">
      <c r="A119" s="152">
        <v>115</v>
      </c>
      <c r="B119" s="108" t="s">
        <v>364</v>
      </c>
      <c r="C119" s="109" t="s">
        <v>365</v>
      </c>
      <c r="D119" s="110" t="s">
        <v>51</v>
      </c>
      <c r="E119" s="113" t="s">
        <v>176</v>
      </c>
      <c r="F119" s="112">
        <v>56.01</v>
      </c>
      <c r="G119" s="110">
        <v>20</v>
      </c>
      <c r="H119" s="141">
        <v>1120</v>
      </c>
      <c r="I119" s="110">
        <v>3</v>
      </c>
      <c r="J119" s="141">
        <v>42377</v>
      </c>
      <c r="K119" s="142">
        <v>5</v>
      </c>
      <c r="L119" s="143" t="s">
        <v>357</v>
      </c>
      <c r="M119" s="141">
        <v>7000</v>
      </c>
      <c r="N119" s="144">
        <v>100</v>
      </c>
      <c r="O119" s="145" t="s">
        <v>26</v>
      </c>
      <c r="P119" s="147" t="s">
        <v>106</v>
      </c>
    </row>
    <row r="120" ht="22.5" spans="1:16">
      <c r="A120" s="152">
        <v>116</v>
      </c>
      <c r="B120" s="108" t="s">
        <v>366</v>
      </c>
      <c r="C120" s="109" t="s">
        <v>367</v>
      </c>
      <c r="D120" s="110" t="s">
        <v>51</v>
      </c>
      <c r="E120" s="113" t="s">
        <v>176</v>
      </c>
      <c r="F120" s="112">
        <v>52.4</v>
      </c>
      <c r="G120" s="110">
        <v>20</v>
      </c>
      <c r="H120" s="141">
        <v>1048</v>
      </c>
      <c r="I120" s="110">
        <v>3</v>
      </c>
      <c r="J120" s="141">
        <v>39646</v>
      </c>
      <c r="K120" s="142">
        <v>5</v>
      </c>
      <c r="L120" s="143" t="s">
        <v>357</v>
      </c>
      <c r="M120" s="141">
        <v>6000</v>
      </c>
      <c r="N120" s="144">
        <v>100</v>
      </c>
      <c r="O120" s="145" t="s">
        <v>26</v>
      </c>
      <c r="P120" s="147" t="s">
        <v>106</v>
      </c>
    </row>
    <row r="121" ht="22.5" spans="1:16">
      <c r="A121" s="152">
        <v>117</v>
      </c>
      <c r="B121" s="108" t="s">
        <v>368</v>
      </c>
      <c r="C121" s="109" t="s">
        <v>369</v>
      </c>
      <c r="D121" s="110" t="s">
        <v>51</v>
      </c>
      <c r="E121" s="113" t="s">
        <v>176</v>
      </c>
      <c r="F121" s="112">
        <v>52.4</v>
      </c>
      <c r="G121" s="110">
        <v>20</v>
      </c>
      <c r="H121" s="141">
        <v>1048</v>
      </c>
      <c r="I121" s="110">
        <v>3</v>
      </c>
      <c r="J121" s="141">
        <v>39646</v>
      </c>
      <c r="K121" s="142">
        <v>5</v>
      </c>
      <c r="L121" s="143" t="s">
        <v>357</v>
      </c>
      <c r="M121" s="141">
        <v>6000</v>
      </c>
      <c r="N121" s="144">
        <v>100</v>
      </c>
      <c r="O121" s="145" t="s">
        <v>26</v>
      </c>
      <c r="P121" s="147" t="s">
        <v>106</v>
      </c>
    </row>
    <row r="122" ht="22.5" spans="1:16">
      <c r="A122" s="152">
        <v>118</v>
      </c>
      <c r="B122" s="108" t="s">
        <v>370</v>
      </c>
      <c r="C122" s="109" t="s">
        <v>371</v>
      </c>
      <c r="D122" s="110" t="s">
        <v>51</v>
      </c>
      <c r="E122" s="113" t="s">
        <v>176</v>
      </c>
      <c r="F122" s="112">
        <v>56.01</v>
      </c>
      <c r="G122" s="110">
        <v>20</v>
      </c>
      <c r="H122" s="141">
        <v>1120</v>
      </c>
      <c r="I122" s="110">
        <v>3</v>
      </c>
      <c r="J122" s="141">
        <v>42377</v>
      </c>
      <c r="K122" s="142">
        <v>5</v>
      </c>
      <c r="L122" s="143" t="s">
        <v>357</v>
      </c>
      <c r="M122" s="141">
        <v>7000</v>
      </c>
      <c r="N122" s="144">
        <v>100</v>
      </c>
      <c r="O122" s="145" t="s">
        <v>26</v>
      </c>
      <c r="P122" s="147" t="s">
        <v>106</v>
      </c>
    </row>
    <row r="123" ht="22.5" spans="1:16">
      <c r="A123" s="152">
        <v>119</v>
      </c>
      <c r="B123" s="109" t="s">
        <v>372</v>
      </c>
      <c r="C123" s="109" t="s">
        <v>373</v>
      </c>
      <c r="D123" s="110" t="s">
        <v>51</v>
      </c>
      <c r="E123" s="113" t="s">
        <v>176</v>
      </c>
      <c r="F123" s="112">
        <v>40.08</v>
      </c>
      <c r="G123" s="110">
        <v>20</v>
      </c>
      <c r="H123" s="141">
        <v>802</v>
      </c>
      <c r="I123" s="110">
        <v>3</v>
      </c>
      <c r="J123" s="141">
        <v>30325</v>
      </c>
      <c r="K123" s="142">
        <v>5</v>
      </c>
      <c r="L123" s="143" t="s">
        <v>357</v>
      </c>
      <c r="M123" s="141">
        <v>5000</v>
      </c>
      <c r="N123" s="144">
        <v>100</v>
      </c>
      <c r="O123" s="145" t="s">
        <v>26</v>
      </c>
      <c r="P123" s="147" t="s">
        <v>120</v>
      </c>
    </row>
    <row r="124" ht="22.5" spans="1:16">
      <c r="A124" s="152">
        <v>120</v>
      </c>
      <c r="B124" s="108" t="s">
        <v>375</v>
      </c>
      <c r="C124" s="109" t="s">
        <v>376</v>
      </c>
      <c r="D124" s="110" t="s">
        <v>51</v>
      </c>
      <c r="E124" s="113" t="s">
        <v>176</v>
      </c>
      <c r="F124" s="112">
        <v>47.77</v>
      </c>
      <c r="G124" s="110">
        <v>20</v>
      </c>
      <c r="H124" s="141">
        <v>955</v>
      </c>
      <c r="I124" s="110">
        <v>3</v>
      </c>
      <c r="J124" s="141">
        <v>36143</v>
      </c>
      <c r="K124" s="142">
        <v>5</v>
      </c>
      <c r="L124" s="143" t="s">
        <v>357</v>
      </c>
      <c r="M124" s="141">
        <v>6000</v>
      </c>
      <c r="N124" s="144">
        <v>100</v>
      </c>
      <c r="O124" s="145" t="s">
        <v>26</v>
      </c>
      <c r="P124" s="147" t="s">
        <v>120</v>
      </c>
    </row>
    <row r="125" ht="22.5" spans="1:16">
      <c r="A125" s="152">
        <v>121</v>
      </c>
      <c r="B125" s="108" t="s">
        <v>378</v>
      </c>
      <c r="C125" s="109" t="s">
        <v>379</v>
      </c>
      <c r="D125" s="110" t="s">
        <v>51</v>
      </c>
      <c r="E125" s="113" t="s">
        <v>176</v>
      </c>
      <c r="F125" s="114">
        <v>76.47</v>
      </c>
      <c r="G125" s="110">
        <v>20</v>
      </c>
      <c r="H125" s="141">
        <v>1529</v>
      </c>
      <c r="I125" s="110">
        <v>3</v>
      </c>
      <c r="J125" s="141">
        <v>57857</v>
      </c>
      <c r="K125" s="142">
        <v>5</v>
      </c>
      <c r="L125" s="143" t="s">
        <v>357</v>
      </c>
      <c r="M125" s="141">
        <v>10000</v>
      </c>
      <c r="N125" s="144">
        <v>500</v>
      </c>
      <c r="O125" s="145" t="s">
        <v>26</v>
      </c>
      <c r="P125" s="147" t="s">
        <v>120</v>
      </c>
    </row>
    <row r="126" ht="22.5" spans="1:16">
      <c r="A126" s="152">
        <v>122</v>
      </c>
      <c r="B126" s="108" t="s">
        <v>382</v>
      </c>
      <c r="C126" s="109" t="s">
        <v>383</v>
      </c>
      <c r="D126" s="110" t="s">
        <v>51</v>
      </c>
      <c r="E126" s="113" t="s">
        <v>176</v>
      </c>
      <c r="F126" s="114">
        <v>50.49</v>
      </c>
      <c r="G126" s="110">
        <v>20</v>
      </c>
      <c r="H126" s="141">
        <v>1010</v>
      </c>
      <c r="I126" s="110">
        <v>3</v>
      </c>
      <c r="J126" s="141">
        <v>38201</v>
      </c>
      <c r="K126" s="142">
        <v>5</v>
      </c>
      <c r="L126" s="143" t="s">
        <v>357</v>
      </c>
      <c r="M126" s="141">
        <v>6000</v>
      </c>
      <c r="N126" s="144">
        <v>100</v>
      </c>
      <c r="O126" s="145" t="s">
        <v>26</v>
      </c>
      <c r="P126" s="147" t="s">
        <v>120</v>
      </c>
    </row>
    <row r="127" ht="22.5" spans="1:16">
      <c r="A127" s="152">
        <v>123</v>
      </c>
      <c r="B127" s="108" t="s">
        <v>386</v>
      </c>
      <c r="C127" s="109" t="s">
        <v>387</v>
      </c>
      <c r="D127" s="110" t="s">
        <v>51</v>
      </c>
      <c r="E127" s="113" t="s">
        <v>176</v>
      </c>
      <c r="F127" s="114">
        <v>42.57</v>
      </c>
      <c r="G127" s="110">
        <v>20</v>
      </c>
      <c r="H127" s="141">
        <v>851</v>
      </c>
      <c r="I127" s="110">
        <v>3</v>
      </c>
      <c r="J127" s="141">
        <v>32208</v>
      </c>
      <c r="K127" s="142">
        <v>5</v>
      </c>
      <c r="L127" s="143" t="s">
        <v>357</v>
      </c>
      <c r="M127" s="141">
        <v>5000</v>
      </c>
      <c r="N127" s="144">
        <v>100</v>
      </c>
      <c r="O127" s="145" t="s">
        <v>26</v>
      </c>
      <c r="P127" s="147" t="s">
        <v>120</v>
      </c>
    </row>
    <row r="128" ht="22.5" spans="1:16">
      <c r="A128" s="152">
        <v>124</v>
      </c>
      <c r="B128" s="109" t="s">
        <v>388</v>
      </c>
      <c r="C128" s="109" t="s">
        <v>389</v>
      </c>
      <c r="D128" s="110" t="s">
        <v>51</v>
      </c>
      <c r="E128" s="113" t="s">
        <v>176</v>
      </c>
      <c r="F128" s="114">
        <v>57.7</v>
      </c>
      <c r="G128" s="110">
        <v>20</v>
      </c>
      <c r="H128" s="141">
        <v>1154</v>
      </c>
      <c r="I128" s="110">
        <v>3</v>
      </c>
      <c r="J128" s="141">
        <v>43656</v>
      </c>
      <c r="K128" s="142">
        <v>5</v>
      </c>
      <c r="L128" s="143" t="s">
        <v>357</v>
      </c>
      <c r="M128" s="141">
        <v>7000</v>
      </c>
      <c r="N128" s="144">
        <v>100</v>
      </c>
      <c r="O128" s="145" t="s">
        <v>26</v>
      </c>
      <c r="P128" s="147" t="s">
        <v>120</v>
      </c>
    </row>
    <row r="129" ht="22.5" spans="1:16">
      <c r="A129" s="152">
        <v>125</v>
      </c>
      <c r="B129" s="109" t="s">
        <v>391</v>
      </c>
      <c r="C129" s="109" t="s">
        <v>392</v>
      </c>
      <c r="D129" s="110" t="s">
        <v>51</v>
      </c>
      <c r="E129" s="113" t="s">
        <v>176</v>
      </c>
      <c r="F129" s="114">
        <v>42.23</v>
      </c>
      <c r="G129" s="110">
        <v>20</v>
      </c>
      <c r="H129" s="141">
        <v>845</v>
      </c>
      <c r="I129" s="110">
        <v>3</v>
      </c>
      <c r="J129" s="141">
        <v>31951</v>
      </c>
      <c r="K129" s="142">
        <v>5</v>
      </c>
      <c r="L129" s="143" t="s">
        <v>357</v>
      </c>
      <c r="M129" s="141">
        <v>5000</v>
      </c>
      <c r="N129" s="144">
        <v>100</v>
      </c>
      <c r="O129" s="145" t="s">
        <v>26</v>
      </c>
      <c r="P129" s="147" t="s">
        <v>120</v>
      </c>
    </row>
    <row r="130" ht="22.5" spans="1:16">
      <c r="A130" s="152">
        <v>126</v>
      </c>
      <c r="B130" s="108" t="s">
        <v>393</v>
      </c>
      <c r="C130" s="109" t="s">
        <v>394</v>
      </c>
      <c r="D130" s="110" t="s">
        <v>51</v>
      </c>
      <c r="E130" s="113" t="s">
        <v>176</v>
      </c>
      <c r="F130" s="114">
        <v>42.23</v>
      </c>
      <c r="G130" s="110">
        <v>20</v>
      </c>
      <c r="H130" s="141">
        <v>845</v>
      </c>
      <c r="I130" s="110">
        <v>3</v>
      </c>
      <c r="J130" s="141">
        <v>31951</v>
      </c>
      <c r="K130" s="142">
        <v>5</v>
      </c>
      <c r="L130" s="143" t="s">
        <v>357</v>
      </c>
      <c r="M130" s="141">
        <v>5000</v>
      </c>
      <c r="N130" s="144">
        <v>100</v>
      </c>
      <c r="O130" s="145" t="s">
        <v>26</v>
      </c>
      <c r="P130" s="147" t="s">
        <v>120</v>
      </c>
    </row>
    <row r="131" ht="22.5" spans="1:16">
      <c r="A131" s="152">
        <v>127</v>
      </c>
      <c r="B131" s="109" t="s">
        <v>396</v>
      </c>
      <c r="C131" s="109" t="s">
        <v>397</v>
      </c>
      <c r="D131" s="110" t="s">
        <v>51</v>
      </c>
      <c r="E131" s="113" t="s">
        <v>176</v>
      </c>
      <c r="F131" s="114">
        <v>57.7</v>
      </c>
      <c r="G131" s="110">
        <v>20</v>
      </c>
      <c r="H131" s="141">
        <v>1154</v>
      </c>
      <c r="I131" s="110">
        <v>3</v>
      </c>
      <c r="J131" s="141">
        <v>43656</v>
      </c>
      <c r="K131" s="142">
        <v>5</v>
      </c>
      <c r="L131" s="143" t="s">
        <v>357</v>
      </c>
      <c r="M131" s="141">
        <v>7000</v>
      </c>
      <c r="N131" s="144">
        <v>100</v>
      </c>
      <c r="O131" s="145" t="s">
        <v>26</v>
      </c>
      <c r="P131" s="147" t="s">
        <v>120</v>
      </c>
    </row>
    <row r="132" ht="22.5" spans="1:16">
      <c r="A132" s="152">
        <v>128</v>
      </c>
      <c r="B132" s="109" t="s">
        <v>398</v>
      </c>
      <c r="C132" s="109" t="s">
        <v>399</v>
      </c>
      <c r="D132" s="110" t="s">
        <v>51</v>
      </c>
      <c r="E132" s="113" t="s">
        <v>176</v>
      </c>
      <c r="F132" s="114">
        <v>58.7</v>
      </c>
      <c r="G132" s="110">
        <v>20</v>
      </c>
      <c r="H132" s="141">
        <v>1174</v>
      </c>
      <c r="I132" s="110">
        <v>3</v>
      </c>
      <c r="J132" s="141">
        <v>44412</v>
      </c>
      <c r="K132" s="142">
        <v>5</v>
      </c>
      <c r="L132" s="143" t="s">
        <v>357</v>
      </c>
      <c r="M132" s="141">
        <v>7000</v>
      </c>
      <c r="N132" s="144">
        <v>100</v>
      </c>
      <c r="O132" s="145" t="s">
        <v>26</v>
      </c>
      <c r="P132" s="147" t="s">
        <v>120</v>
      </c>
    </row>
    <row r="133" ht="22.5" spans="1:16">
      <c r="A133" s="152">
        <v>129</v>
      </c>
      <c r="B133" s="109" t="s">
        <v>400</v>
      </c>
      <c r="C133" s="109" t="s">
        <v>401</v>
      </c>
      <c r="D133" s="110" t="s">
        <v>51</v>
      </c>
      <c r="E133" s="113" t="s">
        <v>176</v>
      </c>
      <c r="F133" s="114">
        <v>26.11</v>
      </c>
      <c r="G133" s="110">
        <v>20</v>
      </c>
      <c r="H133" s="141">
        <v>522</v>
      </c>
      <c r="I133" s="110">
        <v>3</v>
      </c>
      <c r="J133" s="141">
        <v>19755</v>
      </c>
      <c r="K133" s="142">
        <v>5</v>
      </c>
      <c r="L133" s="143" t="s">
        <v>357</v>
      </c>
      <c r="M133" s="141">
        <v>3000</v>
      </c>
      <c r="N133" s="144">
        <v>100</v>
      </c>
      <c r="O133" s="145" t="s">
        <v>26</v>
      </c>
      <c r="P133" s="147" t="s">
        <v>120</v>
      </c>
    </row>
    <row r="134" ht="22.5" spans="1:16">
      <c r="A134" s="152">
        <v>130</v>
      </c>
      <c r="B134" s="109" t="s">
        <v>402</v>
      </c>
      <c r="C134" s="109" t="s">
        <v>403</v>
      </c>
      <c r="D134" s="110" t="s">
        <v>51</v>
      </c>
      <c r="E134" s="113" t="s">
        <v>176</v>
      </c>
      <c r="F134" s="114">
        <v>24.71</v>
      </c>
      <c r="G134" s="110">
        <v>20</v>
      </c>
      <c r="H134" s="141">
        <v>494</v>
      </c>
      <c r="I134" s="110">
        <v>3</v>
      </c>
      <c r="J134" s="141">
        <v>18696</v>
      </c>
      <c r="K134" s="142">
        <v>5</v>
      </c>
      <c r="L134" s="143" t="s">
        <v>357</v>
      </c>
      <c r="M134" s="141">
        <v>3000</v>
      </c>
      <c r="N134" s="144">
        <v>100</v>
      </c>
      <c r="O134" s="145" t="s">
        <v>26</v>
      </c>
      <c r="P134" s="147" t="s">
        <v>120</v>
      </c>
    </row>
    <row r="135" ht="22.5" spans="1:16">
      <c r="A135" s="152">
        <v>131</v>
      </c>
      <c r="B135" s="108" t="s">
        <v>404</v>
      </c>
      <c r="C135" s="109" t="s">
        <v>405</v>
      </c>
      <c r="D135" s="110" t="s">
        <v>51</v>
      </c>
      <c r="E135" s="113" t="s">
        <v>176</v>
      </c>
      <c r="F135" s="114">
        <v>24.65</v>
      </c>
      <c r="G135" s="110">
        <v>20</v>
      </c>
      <c r="H135" s="141">
        <v>493</v>
      </c>
      <c r="I135" s="110">
        <v>3</v>
      </c>
      <c r="J135" s="141">
        <v>18650</v>
      </c>
      <c r="K135" s="142">
        <v>5</v>
      </c>
      <c r="L135" s="143" t="s">
        <v>357</v>
      </c>
      <c r="M135" s="141">
        <v>3000</v>
      </c>
      <c r="N135" s="144">
        <v>100</v>
      </c>
      <c r="O135" s="145" t="s">
        <v>26</v>
      </c>
      <c r="P135" s="147" t="s">
        <v>120</v>
      </c>
    </row>
    <row r="136" ht="22.5" spans="1:16">
      <c r="A136" s="152">
        <v>132</v>
      </c>
      <c r="B136" s="108" t="s">
        <v>406</v>
      </c>
      <c r="C136" s="109" t="s">
        <v>407</v>
      </c>
      <c r="D136" s="110" t="s">
        <v>51</v>
      </c>
      <c r="E136" s="113" t="s">
        <v>176</v>
      </c>
      <c r="F136" s="114">
        <v>26.05</v>
      </c>
      <c r="G136" s="110">
        <v>20</v>
      </c>
      <c r="H136" s="141">
        <v>521</v>
      </c>
      <c r="I136" s="110">
        <v>3</v>
      </c>
      <c r="J136" s="141">
        <v>19709</v>
      </c>
      <c r="K136" s="142">
        <v>5</v>
      </c>
      <c r="L136" s="143" t="s">
        <v>357</v>
      </c>
      <c r="M136" s="141">
        <v>3000</v>
      </c>
      <c r="N136" s="144">
        <v>100</v>
      </c>
      <c r="O136" s="145" t="s">
        <v>26</v>
      </c>
      <c r="P136" s="147" t="s">
        <v>120</v>
      </c>
    </row>
    <row r="137" ht="22.5" spans="1:16">
      <c r="A137" s="152">
        <v>133</v>
      </c>
      <c r="B137" s="108" t="s">
        <v>408</v>
      </c>
      <c r="C137" s="109" t="s">
        <v>409</v>
      </c>
      <c r="D137" s="110" t="s">
        <v>51</v>
      </c>
      <c r="E137" s="113" t="s">
        <v>176</v>
      </c>
      <c r="F137" s="114">
        <v>58.56</v>
      </c>
      <c r="G137" s="110">
        <v>20</v>
      </c>
      <c r="H137" s="141">
        <v>1171</v>
      </c>
      <c r="I137" s="110">
        <v>3</v>
      </c>
      <c r="J137" s="141">
        <v>44306</v>
      </c>
      <c r="K137" s="142">
        <v>5</v>
      </c>
      <c r="L137" s="143" t="s">
        <v>357</v>
      </c>
      <c r="M137" s="141">
        <v>7000</v>
      </c>
      <c r="N137" s="144">
        <v>100</v>
      </c>
      <c r="O137" s="145" t="s">
        <v>26</v>
      </c>
      <c r="P137" s="147" t="s">
        <v>120</v>
      </c>
    </row>
    <row r="138" ht="22.5" spans="1:16">
      <c r="A138" s="152">
        <v>134</v>
      </c>
      <c r="B138" s="108" t="s">
        <v>410</v>
      </c>
      <c r="C138" s="109" t="s">
        <v>411</v>
      </c>
      <c r="D138" s="110" t="s">
        <v>51</v>
      </c>
      <c r="E138" s="113" t="s">
        <v>176</v>
      </c>
      <c r="F138" s="114">
        <v>57.56</v>
      </c>
      <c r="G138" s="110">
        <v>20</v>
      </c>
      <c r="H138" s="141">
        <v>1151</v>
      </c>
      <c r="I138" s="110">
        <v>3</v>
      </c>
      <c r="J138" s="141">
        <v>43550</v>
      </c>
      <c r="K138" s="142">
        <v>5</v>
      </c>
      <c r="L138" s="143" t="s">
        <v>357</v>
      </c>
      <c r="M138" s="141">
        <v>7000</v>
      </c>
      <c r="N138" s="144">
        <v>100</v>
      </c>
      <c r="O138" s="145" t="s">
        <v>26</v>
      </c>
      <c r="P138" s="147" t="s">
        <v>120</v>
      </c>
    </row>
    <row r="139" ht="22.5" spans="1:16">
      <c r="A139" s="152">
        <v>135</v>
      </c>
      <c r="B139" s="108" t="s">
        <v>380</v>
      </c>
      <c r="C139" s="109" t="s">
        <v>412</v>
      </c>
      <c r="D139" s="110" t="s">
        <v>51</v>
      </c>
      <c r="E139" s="113" t="s">
        <v>176</v>
      </c>
      <c r="F139" s="114">
        <v>57.56</v>
      </c>
      <c r="G139" s="110">
        <v>20</v>
      </c>
      <c r="H139" s="141">
        <v>1151</v>
      </c>
      <c r="I139" s="110">
        <v>3</v>
      </c>
      <c r="J139" s="141">
        <v>43550</v>
      </c>
      <c r="K139" s="142">
        <v>5</v>
      </c>
      <c r="L139" s="143" t="s">
        <v>357</v>
      </c>
      <c r="M139" s="141">
        <v>7000</v>
      </c>
      <c r="N139" s="144">
        <v>100</v>
      </c>
      <c r="O139" s="145" t="s">
        <v>26</v>
      </c>
      <c r="P139" s="147" t="s">
        <v>120</v>
      </c>
    </row>
    <row r="140" ht="22.5" spans="1:16">
      <c r="A140" s="152">
        <v>136</v>
      </c>
      <c r="B140" s="108" t="s">
        <v>384</v>
      </c>
      <c r="C140" s="109" t="s">
        <v>385</v>
      </c>
      <c r="D140" s="110" t="s">
        <v>51</v>
      </c>
      <c r="E140" s="113" t="s">
        <v>176</v>
      </c>
      <c r="F140" s="114">
        <v>42.47</v>
      </c>
      <c r="G140" s="110">
        <v>20</v>
      </c>
      <c r="H140" s="141">
        <v>849</v>
      </c>
      <c r="I140" s="110">
        <v>3</v>
      </c>
      <c r="J140" s="141">
        <v>32133</v>
      </c>
      <c r="K140" s="142">
        <v>5</v>
      </c>
      <c r="L140" s="143" t="s">
        <v>357</v>
      </c>
      <c r="M140" s="141">
        <v>5000</v>
      </c>
      <c r="N140" s="144">
        <v>100</v>
      </c>
      <c r="O140" s="145" t="s">
        <v>26</v>
      </c>
      <c r="P140" s="147" t="s">
        <v>120</v>
      </c>
    </row>
    <row r="141" ht="22.5" spans="1:16">
      <c r="A141" s="152">
        <v>137</v>
      </c>
      <c r="B141" s="108" t="s">
        <v>413</v>
      </c>
      <c r="C141" s="109" t="s">
        <v>414</v>
      </c>
      <c r="D141" s="110" t="s">
        <v>51</v>
      </c>
      <c r="E141" s="113" t="s">
        <v>176</v>
      </c>
      <c r="F141" s="114">
        <v>50.36</v>
      </c>
      <c r="G141" s="110">
        <v>20</v>
      </c>
      <c r="H141" s="141">
        <v>1007</v>
      </c>
      <c r="I141" s="110">
        <v>3</v>
      </c>
      <c r="J141" s="141">
        <v>38102</v>
      </c>
      <c r="K141" s="142">
        <v>5</v>
      </c>
      <c r="L141" s="143" t="s">
        <v>357</v>
      </c>
      <c r="M141" s="141">
        <v>6000</v>
      </c>
      <c r="N141" s="144">
        <v>100</v>
      </c>
      <c r="O141" s="145" t="s">
        <v>26</v>
      </c>
      <c r="P141" s="147" t="s">
        <v>120</v>
      </c>
    </row>
    <row r="142" ht="22.5" spans="1:16">
      <c r="A142" s="152">
        <v>138</v>
      </c>
      <c r="B142" s="108" t="s">
        <v>415</v>
      </c>
      <c r="C142" s="109" t="s">
        <v>416</v>
      </c>
      <c r="D142" s="110" t="s">
        <v>51</v>
      </c>
      <c r="E142" s="113" t="s">
        <v>176</v>
      </c>
      <c r="F142" s="114">
        <v>76.28</v>
      </c>
      <c r="G142" s="110">
        <v>20</v>
      </c>
      <c r="H142" s="141">
        <v>1526</v>
      </c>
      <c r="I142" s="110">
        <v>3</v>
      </c>
      <c r="J142" s="141">
        <v>57713</v>
      </c>
      <c r="K142" s="142">
        <v>5</v>
      </c>
      <c r="L142" s="143" t="s">
        <v>357</v>
      </c>
      <c r="M142" s="141">
        <v>10000</v>
      </c>
      <c r="N142" s="144">
        <v>500</v>
      </c>
      <c r="O142" s="145" t="s">
        <v>26</v>
      </c>
      <c r="P142" s="147" t="s">
        <v>120</v>
      </c>
    </row>
    <row r="143" ht="22.5" spans="1:16">
      <c r="A143" s="152">
        <v>139</v>
      </c>
      <c r="B143" s="109" t="s">
        <v>417</v>
      </c>
      <c r="C143" s="109" t="s">
        <v>418</v>
      </c>
      <c r="D143" s="110" t="s">
        <v>51</v>
      </c>
      <c r="E143" s="113" t="s">
        <v>176</v>
      </c>
      <c r="F143" s="112">
        <v>47.77</v>
      </c>
      <c r="G143" s="110">
        <v>20</v>
      </c>
      <c r="H143" s="141">
        <v>955</v>
      </c>
      <c r="I143" s="110">
        <v>3</v>
      </c>
      <c r="J143" s="141">
        <v>36143</v>
      </c>
      <c r="K143" s="142">
        <v>5</v>
      </c>
      <c r="L143" s="143" t="s">
        <v>357</v>
      </c>
      <c r="M143" s="141">
        <v>6000</v>
      </c>
      <c r="N143" s="144">
        <v>100</v>
      </c>
      <c r="O143" s="145" t="s">
        <v>26</v>
      </c>
      <c r="P143" s="147" t="s">
        <v>120</v>
      </c>
    </row>
    <row r="144" ht="22.5" spans="1:16">
      <c r="A144" s="152">
        <v>140</v>
      </c>
      <c r="B144" s="109" t="s">
        <v>419</v>
      </c>
      <c r="C144" s="109" t="s">
        <v>420</v>
      </c>
      <c r="D144" s="110" t="s">
        <v>51</v>
      </c>
      <c r="E144" s="113" t="s">
        <v>176</v>
      </c>
      <c r="F144" s="112">
        <v>56.01</v>
      </c>
      <c r="G144" s="110">
        <v>20</v>
      </c>
      <c r="H144" s="141">
        <v>1120</v>
      </c>
      <c r="I144" s="110">
        <v>3</v>
      </c>
      <c r="J144" s="141">
        <v>42377</v>
      </c>
      <c r="K144" s="142">
        <v>5</v>
      </c>
      <c r="L144" s="143" t="s">
        <v>357</v>
      </c>
      <c r="M144" s="141">
        <v>7000</v>
      </c>
      <c r="N144" s="144">
        <v>100</v>
      </c>
      <c r="O144" s="145" t="s">
        <v>26</v>
      </c>
      <c r="P144" s="147" t="s">
        <v>120</v>
      </c>
    </row>
    <row r="145" ht="22.5" spans="1:16">
      <c r="A145" s="152">
        <v>141</v>
      </c>
      <c r="B145" s="109" t="s">
        <v>421</v>
      </c>
      <c r="C145" s="109" t="s">
        <v>422</v>
      </c>
      <c r="D145" s="110" t="s">
        <v>51</v>
      </c>
      <c r="E145" s="113" t="s">
        <v>176</v>
      </c>
      <c r="F145" s="112">
        <v>40.08</v>
      </c>
      <c r="G145" s="110">
        <v>20</v>
      </c>
      <c r="H145" s="141">
        <v>802</v>
      </c>
      <c r="I145" s="110">
        <v>3</v>
      </c>
      <c r="J145" s="141">
        <v>30325</v>
      </c>
      <c r="K145" s="142">
        <v>5</v>
      </c>
      <c r="L145" s="143" t="s">
        <v>357</v>
      </c>
      <c r="M145" s="141">
        <v>5000</v>
      </c>
      <c r="N145" s="144">
        <v>100</v>
      </c>
      <c r="O145" s="145" t="s">
        <v>26</v>
      </c>
      <c r="P145" s="147" t="s">
        <v>120</v>
      </c>
    </row>
    <row r="146" ht="22.5" spans="1:16">
      <c r="A146" s="152">
        <v>142</v>
      </c>
      <c r="B146" s="109" t="s">
        <v>423</v>
      </c>
      <c r="C146" s="109" t="s">
        <v>424</v>
      </c>
      <c r="D146" s="110" t="s">
        <v>51</v>
      </c>
      <c r="E146" s="113" t="s">
        <v>176</v>
      </c>
      <c r="F146" s="112">
        <v>40.08</v>
      </c>
      <c r="G146" s="110">
        <v>20</v>
      </c>
      <c r="H146" s="141">
        <v>802</v>
      </c>
      <c r="I146" s="110">
        <v>3</v>
      </c>
      <c r="J146" s="141">
        <v>30325</v>
      </c>
      <c r="K146" s="142">
        <v>5</v>
      </c>
      <c r="L146" s="143" t="s">
        <v>357</v>
      </c>
      <c r="M146" s="141">
        <v>5000</v>
      </c>
      <c r="N146" s="144">
        <v>100</v>
      </c>
      <c r="O146" s="145" t="s">
        <v>26</v>
      </c>
      <c r="P146" s="147" t="s">
        <v>120</v>
      </c>
    </row>
    <row r="147" ht="22.5" spans="1:16">
      <c r="A147" s="152">
        <v>143</v>
      </c>
      <c r="B147" s="109" t="s">
        <v>425</v>
      </c>
      <c r="C147" s="109" t="s">
        <v>426</v>
      </c>
      <c r="D147" s="110" t="s">
        <v>51</v>
      </c>
      <c r="E147" s="113" t="s">
        <v>176</v>
      </c>
      <c r="F147" s="112">
        <v>56.01</v>
      </c>
      <c r="G147" s="110">
        <v>20</v>
      </c>
      <c r="H147" s="141">
        <v>1120</v>
      </c>
      <c r="I147" s="110">
        <v>3</v>
      </c>
      <c r="J147" s="141">
        <v>42377</v>
      </c>
      <c r="K147" s="142">
        <v>5</v>
      </c>
      <c r="L147" s="143" t="s">
        <v>357</v>
      </c>
      <c r="M147" s="141">
        <v>7000</v>
      </c>
      <c r="N147" s="144">
        <v>100</v>
      </c>
      <c r="O147" s="145" t="s">
        <v>26</v>
      </c>
      <c r="P147" s="147" t="s">
        <v>120</v>
      </c>
    </row>
    <row r="148" ht="22.5" spans="1:16">
      <c r="A148" s="152">
        <v>144</v>
      </c>
      <c r="B148" s="109" t="s">
        <v>427</v>
      </c>
      <c r="C148" s="109" t="s">
        <v>428</v>
      </c>
      <c r="D148" s="110" t="s">
        <v>51</v>
      </c>
      <c r="E148" s="113" t="s">
        <v>176</v>
      </c>
      <c r="F148" s="112">
        <v>52.4</v>
      </c>
      <c r="G148" s="110">
        <v>20</v>
      </c>
      <c r="H148" s="141">
        <v>1048</v>
      </c>
      <c r="I148" s="110">
        <v>3</v>
      </c>
      <c r="J148" s="141">
        <v>39646</v>
      </c>
      <c r="K148" s="142">
        <v>5</v>
      </c>
      <c r="L148" s="143" t="s">
        <v>357</v>
      </c>
      <c r="M148" s="141">
        <v>7000</v>
      </c>
      <c r="N148" s="144">
        <v>100</v>
      </c>
      <c r="O148" s="145" t="s">
        <v>26</v>
      </c>
      <c r="P148" s="147" t="s">
        <v>120</v>
      </c>
    </row>
    <row r="149" ht="22.5" spans="1:16">
      <c r="A149" s="152">
        <v>145</v>
      </c>
      <c r="B149" s="109" t="s">
        <v>429</v>
      </c>
      <c r="C149" s="109" t="s">
        <v>430</v>
      </c>
      <c r="D149" s="110" t="s">
        <v>51</v>
      </c>
      <c r="E149" s="113" t="s">
        <v>176</v>
      </c>
      <c r="F149" s="112">
        <v>52.4</v>
      </c>
      <c r="G149" s="110">
        <v>20</v>
      </c>
      <c r="H149" s="141">
        <v>1048</v>
      </c>
      <c r="I149" s="110">
        <v>3</v>
      </c>
      <c r="J149" s="141">
        <v>39646</v>
      </c>
      <c r="K149" s="142">
        <v>5</v>
      </c>
      <c r="L149" s="143" t="s">
        <v>357</v>
      </c>
      <c r="M149" s="141">
        <v>7000</v>
      </c>
      <c r="N149" s="144">
        <v>100</v>
      </c>
      <c r="O149" s="145" t="s">
        <v>26</v>
      </c>
      <c r="P149" s="147" t="s">
        <v>120</v>
      </c>
    </row>
    <row r="150" ht="22.5" spans="1:16">
      <c r="A150" s="152">
        <v>146</v>
      </c>
      <c r="B150" s="109" t="s">
        <v>431</v>
      </c>
      <c r="C150" s="109" t="s">
        <v>432</v>
      </c>
      <c r="D150" s="110" t="s">
        <v>51</v>
      </c>
      <c r="E150" s="113" t="s">
        <v>176</v>
      </c>
      <c r="F150" s="112">
        <v>56.01</v>
      </c>
      <c r="G150" s="110">
        <v>20</v>
      </c>
      <c r="H150" s="141">
        <v>1120</v>
      </c>
      <c r="I150" s="110">
        <v>3</v>
      </c>
      <c r="J150" s="141">
        <v>42377</v>
      </c>
      <c r="K150" s="142">
        <v>5</v>
      </c>
      <c r="L150" s="143" t="s">
        <v>357</v>
      </c>
      <c r="M150" s="141">
        <v>7000</v>
      </c>
      <c r="N150" s="144">
        <v>100</v>
      </c>
      <c r="O150" s="145" t="s">
        <v>26</v>
      </c>
      <c r="P150" s="147" t="s">
        <v>120</v>
      </c>
    </row>
    <row r="151" ht="22.5" spans="1:16">
      <c r="A151" s="152">
        <v>147</v>
      </c>
      <c r="B151" s="109" t="s">
        <v>433</v>
      </c>
      <c r="C151" s="109" t="s">
        <v>434</v>
      </c>
      <c r="D151" s="110" t="s">
        <v>51</v>
      </c>
      <c r="E151" s="113" t="s">
        <v>176</v>
      </c>
      <c r="F151" s="112">
        <v>40.08</v>
      </c>
      <c r="G151" s="110">
        <v>20</v>
      </c>
      <c r="H151" s="141">
        <v>802</v>
      </c>
      <c r="I151" s="110">
        <v>3</v>
      </c>
      <c r="J151" s="141">
        <v>30325</v>
      </c>
      <c r="K151" s="142">
        <v>5</v>
      </c>
      <c r="L151" s="143" t="s">
        <v>357</v>
      </c>
      <c r="M151" s="141">
        <v>5000</v>
      </c>
      <c r="N151" s="144">
        <v>100</v>
      </c>
      <c r="O151" s="145" t="s">
        <v>26</v>
      </c>
      <c r="P151" s="147" t="s">
        <v>120</v>
      </c>
    </row>
    <row r="152" ht="22.5" spans="1:16">
      <c r="A152" s="152">
        <v>148</v>
      </c>
      <c r="B152" s="109" t="s">
        <v>435</v>
      </c>
      <c r="C152" s="109" t="s">
        <v>436</v>
      </c>
      <c r="D152" s="110" t="s">
        <v>51</v>
      </c>
      <c r="E152" s="113" t="s">
        <v>176</v>
      </c>
      <c r="F152" s="112">
        <v>40.08</v>
      </c>
      <c r="G152" s="110">
        <v>20</v>
      </c>
      <c r="H152" s="141">
        <v>802</v>
      </c>
      <c r="I152" s="110">
        <v>3</v>
      </c>
      <c r="J152" s="141">
        <v>30325</v>
      </c>
      <c r="K152" s="142">
        <v>5</v>
      </c>
      <c r="L152" s="143" t="s">
        <v>357</v>
      </c>
      <c r="M152" s="141">
        <v>5000</v>
      </c>
      <c r="N152" s="144">
        <v>100</v>
      </c>
      <c r="O152" s="145" t="s">
        <v>26</v>
      </c>
      <c r="P152" s="147" t="s">
        <v>120</v>
      </c>
    </row>
    <row r="153" ht="22.5" spans="1:16">
      <c r="A153" s="152">
        <v>149</v>
      </c>
      <c r="B153" s="109" t="s">
        <v>437</v>
      </c>
      <c r="C153" s="109" t="s">
        <v>438</v>
      </c>
      <c r="D153" s="110" t="s">
        <v>51</v>
      </c>
      <c r="E153" s="113" t="s">
        <v>176</v>
      </c>
      <c r="F153" s="112">
        <v>56.01</v>
      </c>
      <c r="G153" s="110">
        <v>20</v>
      </c>
      <c r="H153" s="141">
        <v>1120</v>
      </c>
      <c r="I153" s="110">
        <v>3</v>
      </c>
      <c r="J153" s="141">
        <v>42377</v>
      </c>
      <c r="K153" s="142">
        <v>5</v>
      </c>
      <c r="L153" s="143" t="s">
        <v>357</v>
      </c>
      <c r="M153" s="141">
        <v>7000</v>
      </c>
      <c r="N153" s="144">
        <v>100</v>
      </c>
      <c r="O153" s="145" t="s">
        <v>26</v>
      </c>
      <c r="P153" s="147" t="s">
        <v>120</v>
      </c>
    </row>
    <row r="154" ht="22.5" spans="1:16">
      <c r="A154" s="152">
        <v>150</v>
      </c>
      <c r="B154" s="109" t="s">
        <v>439</v>
      </c>
      <c r="C154" s="109" t="s">
        <v>440</v>
      </c>
      <c r="D154" s="110" t="s">
        <v>51</v>
      </c>
      <c r="E154" s="113" t="s">
        <v>176</v>
      </c>
      <c r="F154" s="112">
        <v>47.77</v>
      </c>
      <c r="G154" s="110">
        <v>20</v>
      </c>
      <c r="H154" s="141">
        <v>955</v>
      </c>
      <c r="I154" s="110">
        <v>3</v>
      </c>
      <c r="J154" s="141">
        <v>36143</v>
      </c>
      <c r="K154" s="142">
        <v>5</v>
      </c>
      <c r="L154" s="143" t="s">
        <v>357</v>
      </c>
      <c r="M154" s="141">
        <v>6000</v>
      </c>
      <c r="N154" s="144">
        <v>100</v>
      </c>
      <c r="O154" s="145" t="s">
        <v>26</v>
      </c>
      <c r="P154" s="147" t="s">
        <v>120</v>
      </c>
    </row>
    <row r="155" ht="22.5" spans="1:16">
      <c r="A155" s="152">
        <v>151</v>
      </c>
      <c r="B155" s="109" t="s">
        <v>441</v>
      </c>
      <c r="C155" s="109" t="s">
        <v>442</v>
      </c>
      <c r="D155" s="110" t="s">
        <v>51</v>
      </c>
      <c r="E155" s="113" t="s">
        <v>263</v>
      </c>
      <c r="F155" s="112">
        <v>50.57</v>
      </c>
      <c r="G155" s="110">
        <v>47</v>
      </c>
      <c r="H155" s="141">
        <v>2377</v>
      </c>
      <c r="I155" s="110">
        <v>3</v>
      </c>
      <c r="J155" s="141">
        <v>89914</v>
      </c>
      <c r="K155" s="142">
        <v>5</v>
      </c>
      <c r="L155" s="143" t="s">
        <v>303</v>
      </c>
      <c r="M155" s="141">
        <v>15000</v>
      </c>
      <c r="N155" s="144">
        <v>500</v>
      </c>
      <c r="O155" s="145" t="s">
        <v>26</v>
      </c>
      <c r="P155" s="147" t="s">
        <v>106</v>
      </c>
    </row>
    <row r="156" ht="22.5" spans="1:16">
      <c r="A156" s="152">
        <v>152</v>
      </c>
      <c r="B156" s="109" t="s">
        <v>443</v>
      </c>
      <c r="C156" s="109" t="s">
        <v>442</v>
      </c>
      <c r="D156" s="110" t="s">
        <v>51</v>
      </c>
      <c r="E156" s="113" t="s">
        <v>263</v>
      </c>
      <c r="F156" s="114">
        <v>49.45</v>
      </c>
      <c r="G156" s="110">
        <v>47</v>
      </c>
      <c r="H156" s="141">
        <v>2324</v>
      </c>
      <c r="I156" s="110">
        <v>3</v>
      </c>
      <c r="J156" s="141">
        <v>87923</v>
      </c>
      <c r="K156" s="142">
        <v>5</v>
      </c>
      <c r="L156" s="143" t="s">
        <v>303</v>
      </c>
      <c r="M156" s="141">
        <v>15000</v>
      </c>
      <c r="N156" s="144">
        <v>500</v>
      </c>
      <c r="O156" s="145" t="s">
        <v>26</v>
      </c>
      <c r="P156" s="147" t="s">
        <v>106</v>
      </c>
    </row>
    <row r="157" spans="1:16">
      <c r="A157" s="152">
        <v>153</v>
      </c>
      <c r="B157" s="108" t="s">
        <v>444</v>
      </c>
      <c r="C157" s="109" t="s">
        <v>167</v>
      </c>
      <c r="D157" s="110" t="s">
        <v>29</v>
      </c>
      <c r="E157" s="113" t="s">
        <v>445</v>
      </c>
      <c r="F157" s="112">
        <v>44.81</v>
      </c>
      <c r="G157" s="110">
        <v>112</v>
      </c>
      <c r="H157" s="141">
        <v>5019</v>
      </c>
      <c r="I157" s="110">
        <v>3</v>
      </c>
      <c r="J157" s="141">
        <v>189858</v>
      </c>
      <c r="K157" s="142">
        <v>5</v>
      </c>
      <c r="L157" s="143" t="s">
        <v>446</v>
      </c>
      <c r="M157" s="141">
        <v>30000</v>
      </c>
      <c r="N157" s="144">
        <v>1000</v>
      </c>
      <c r="O157" s="145" t="s">
        <v>26</v>
      </c>
      <c r="P157" s="147" t="s">
        <v>106</v>
      </c>
    </row>
    <row r="158" ht="22.5" spans="1:16">
      <c r="A158" s="152">
        <v>154</v>
      </c>
      <c r="B158" s="108" t="s">
        <v>172</v>
      </c>
      <c r="C158" s="109" t="s">
        <v>173</v>
      </c>
      <c r="D158" s="110" t="s">
        <v>51</v>
      </c>
      <c r="E158" s="113" t="s">
        <v>263</v>
      </c>
      <c r="F158" s="112">
        <v>46.9</v>
      </c>
      <c r="G158" s="110">
        <v>48</v>
      </c>
      <c r="H158" s="141">
        <v>2251</v>
      </c>
      <c r="I158" s="110">
        <v>1</v>
      </c>
      <c r="J158" s="141">
        <v>27014</v>
      </c>
      <c r="K158" s="142" t="s">
        <v>142</v>
      </c>
      <c r="L158" s="143" t="s">
        <v>446</v>
      </c>
      <c r="M158" s="141">
        <v>15000</v>
      </c>
      <c r="N158" s="144">
        <v>100</v>
      </c>
      <c r="O158" s="145" t="s">
        <v>26</v>
      </c>
      <c r="P158" s="147" t="s">
        <v>106</v>
      </c>
    </row>
    <row r="159" spans="1:16">
      <c r="A159" s="152">
        <v>155</v>
      </c>
      <c r="B159" s="154" t="s">
        <v>320</v>
      </c>
      <c r="C159" s="155" t="s">
        <v>321</v>
      </c>
      <c r="D159" s="110" t="s">
        <v>51</v>
      </c>
      <c r="E159" s="113" t="s">
        <v>447</v>
      </c>
      <c r="F159" s="114">
        <v>20</v>
      </c>
      <c r="G159" s="110">
        <v>19</v>
      </c>
      <c r="H159" s="141">
        <v>380</v>
      </c>
      <c r="I159" s="110">
        <v>3</v>
      </c>
      <c r="J159" s="141">
        <v>14375</v>
      </c>
      <c r="K159" s="142">
        <v>5</v>
      </c>
      <c r="L159" s="163" t="s">
        <v>39</v>
      </c>
      <c r="M159" s="141">
        <v>2000</v>
      </c>
      <c r="N159" s="144">
        <v>100</v>
      </c>
      <c r="O159" s="145" t="s">
        <v>26</v>
      </c>
      <c r="P159" s="147" t="s">
        <v>106</v>
      </c>
    </row>
    <row r="160" ht="22.5" spans="1:16">
      <c r="A160" s="152">
        <v>156</v>
      </c>
      <c r="B160" s="149" t="s">
        <v>177</v>
      </c>
      <c r="C160" s="143" t="s">
        <v>178</v>
      </c>
      <c r="D160" s="110" t="s">
        <v>448</v>
      </c>
      <c r="E160" s="113" t="s">
        <v>449</v>
      </c>
      <c r="F160" s="114">
        <v>32</v>
      </c>
      <c r="G160" s="110">
        <v>19</v>
      </c>
      <c r="H160" s="141">
        <v>608</v>
      </c>
      <c r="I160" s="110">
        <v>3</v>
      </c>
      <c r="J160" s="141">
        <v>23001</v>
      </c>
      <c r="K160" s="142">
        <v>5</v>
      </c>
      <c r="L160" s="163" t="s">
        <v>39</v>
      </c>
      <c r="M160" s="141">
        <v>4000</v>
      </c>
      <c r="N160" s="144">
        <v>100</v>
      </c>
      <c r="O160" s="145" t="s">
        <v>26</v>
      </c>
      <c r="P160" s="147" t="s">
        <v>106</v>
      </c>
    </row>
    <row r="161" spans="1:16">
      <c r="A161" s="152">
        <v>157</v>
      </c>
      <c r="B161" s="143" t="s">
        <v>450</v>
      </c>
      <c r="C161" s="143" t="s">
        <v>451</v>
      </c>
      <c r="D161" s="110" t="s">
        <v>51</v>
      </c>
      <c r="E161" s="113" t="s">
        <v>449</v>
      </c>
      <c r="F161" s="114">
        <v>20</v>
      </c>
      <c r="G161" s="110">
        <v>19</v>
      </c>
      <c r="H161" s="141">
        <v>380</v>
      </c>
      <c r="I161" s="110">
        <v>3</v>
      </c>
      <c r="J161" s="141">
        <v>14375</v>
      </c>
      <c r="K161" s="142">
        <v>5</v>
      </c>
      <c r="L161" s="163" t="s">
        <v>452</v>
      </c>
      <c r="M161" s="141">
        <v>2000</v>
      </c>
      <c r="N161" s="144">
        <v>100</v>
      </c>
      <c r="O161" s="145" t="s">
        <v>26</v>
      </c>
      <c r="P161" s="147" t="s">
        <v>106</v>
      </c>
    </row>
    <row r="162" spans="1:16">
      <c r="A162" s="152">
        <v>158</v>
      </c>
      <c r="B162" s="143" t="s">
        <v>450</v>
      </c>
      <c r="C162" s="143" t="s">
        <v>453</v>
      </c>
      <c r="D162" s="110" t="s">
        <v>51</v>
      </c>
      <c r="E162" s="113" t="s">
        <v>449</v>
      </c>
      <c r="F162" s="114">
        <v>20</v>
      </c>
      <c r="G162" s="110">
        <v>19</v>
      </c>
      <c r="H162" s="141">
        <v>380</v>
      </c>
      <c r="I162" s="110">
        <v>3</v>
      </c>
      <c r="J162" s="141">
        <v>14375</v>
      </c>
      <c r="K162" s="142">
        <v>5</v>
      </c>
      <c r="L162" s="163" t="s">
        <v>452</v>
      </c>
      <c r="M162" s="141">
        <v>2000</v>
      </c>
      <c r="N162" s="144">
        <v>100</v>
      </c>
      <c r="O162" s="145" t="s">
        <v>26</v>
      </c>
      <c r="P162" s="147" t="s">
        <v>106</v>
      </c>
    </row>
    <row r="163" spans="1:16">
      <c r="A163" s="152">
        <v>159</v>
      </c>
      <c r="B163" s="156" t="s">
        <v>304</v>
      </c>
      <c r="C163" s="143" t="s">
        <v>305</v>
      </c>
      <c r="D163" s="110" t="s">
        <v>51</v>
      </c>
      <c r="E163" s="113" t="s">
        <v>449</v>
      </c>
      <c r="F163" s="157">
        <v>30.47</v>
      </c>
      <c r="G163" s="110">
        <v>20</v>
      </c>
      <c r="H163" s="141">
        <v>609</v>
      </c>
      <c r="I163" s="110">
        <v>3</v>
      </c>
      <c r="J163" s="141">
        <v>23054</v>
      </c>
      <c r="K163" s="142">
        <v>5</v>
      </c>
      <c r="L163" s="143" t="s">
        <v>143</v>
      </c>
      <c r="M163" s="141">
        <v>4000</v>
      </c>
      <c r="N163" s="144">
        <v>100</v>
      </c>
      <c r="O163" s="145" t="s">
        <v>26</v>
      </c>
      <c r="P163" s="147" t="s">
        <v>120</v>
      </c>
    </row>
    <row r="164" spans="1:16">
      <c r="A164" s="152">
        <v>160</v>
      </c>
      <c r="B164" s="156" t="s">
        <v>307</v>
      </c>
      <c r="C164" s="143" t="s">
        <v>305</v>
      </c>
      <c r="D164" s="110" t="s">
        <v>51</v>
      </c>
      <c r="E164" s="113" t="s">
        <v>449</v>
      </c>
      <c r="F164" s="157">
        <v>30.47</v>
      </c>
      <c r="G164" s="110">
        <v>20</v>
      </c>
      <c r="H164" s="141">
        <v>609</v>
      </c>
      <c r="I164" s="110">
        <v>3</v>
      </c>
      <c r="J164" s="141">
        <v>23054</v>
      </c>
      <c r="K164" s="142">
        <v>5</v>
      </c>
      <c r="L164" s="143" t="s">
        <v>143</v>
      </c>
      <c r="M164" s="141">
        <v>4000</v>
      </c>
      <c r="N164" s="144">
        <v>100</v>
      </c>
      <c r="O164" s="145" t="s">
        <v>26</v>
      </c>
      <c r="P164" s="147" t="s">
        <v>120</v>
      </c>
    </row>
    <row r="165" spans="1:16">
      <c r="A165" s="152">
        <v>161</v>
      </c>
      <c r="B165" s="156" t="s">
        <v>308</v>
      </c>
      <c r="C165" s="143" t="s">
        <v>305</v>
      </c>
      <c r="D165" s="110" t="s">
        <v>51</v>
      </c>
      <c r="E165" s="113" t="s">
        <v>449</v>
      </c>
      <c r="F165" s="157">
        <v>30.47</v>
      </c>
      <c r="G165" s="110">
        <v>20</v>
      </c>
      <c r="H165" s="141">
        <v>609</v>
      </c>
      <c r="I165" s="110">
        <v>3</v>
      </c>
      <c r="J165" s="141">
        <v>23054</v>
      </c>
      <c r="K165" s="142">
        <v>5</v>
      </c>
      <c r="L165" s="143" t="s">
        <v>143</v>
      </c>
      <c r="M165" s="141">
        <v>4000</v>
      </c>
      <c r="N165" s="144">
        <v>100</v>
      </c>
      <c r="O165" s="145" t="s">
        <v>26</v>
      </c>
      <c r="P165" s="147" t="s">
        <v>120</v>
      </c>
    </row>
    <row r="166" spans="1:16">
      <c r="A166" s="152">
        <v>162</v>
      </c>
      <c r="B166" s="156" t="s">
        <v>310</v>
      </c>
      <c r="C166" s="143" t="s">
        <v>305</v>
      </c>
      <c r="D166" s="110" t="s">
        <v>51</v>
      </c>
      <c r="E166" s="113" t="s">
        <v>449</v>
      </c>
      <c r="F166" s="157">
        <v>30.47</v>
      </c>
      <c r="G166" s="110">
        <v>20</v>
      </c>
      <c r="H166" s="141">
        <v>609</v>
      </c>
      <c r="I166" s="110">
        <v>3</v>
      </c>
      <c r="J166" s="141">
        <v>23054</v>
      </c>
      <c r="K166" s="142">
        <v>5</v>
      </c>
      <c r="L166" s="143" t="s">
        <v>143</v>
      </c>
      <c r="M166" s="141">
        <v>4000</v>
      </c>
      <c r="N166" s="144">
        <v>100</v>
      </c>
      <c r="O166" s="145" t="s">
        <v>26</v>
      </c>
      <c r="P166" s="147" t="s">
        <v>120</v>
      </c>
    </row>
    <row r="167" spans="1:16">
      <c r="A167" s="152">
        <v>163</v>
      </c>
      <c r="B167" s="156" t="s">
        <v>311</v>
      </c>
      <c r="C167" s="143" t="s">
        <v>305</v>
      </c>
      <c r="D167" s="110" t="s">
        <v>51</v>
      </c>
      <c r="E167" s="113" t="s">
        <v>449</v>
      </c>
      <c r="F167" s="157">
        <v>29.46</v>
      </c>
      <c r="G167" s="110">
        <v>20</v>
      </c>
      <c r="H167" s="141">
        <v>589</v>
      </c>
      <c r="I167" s="110">
        <v>3</v>
      </c>
      <c r="J167" s="141">
        <v>22289</v>
      </c>
      <c r="K167" s="142">
        <v>5</v>
      </c>
      <c r="L167" s="143" t="s">
        <v>143</v>
      </c>
      <c r="M167" s="141">
        <v>4000</v>
      </c>
      <c r="N167" s="144">
        <v>100</v>
      </c>
      <c r="O167" s="145" t="s">
        <v>26</v>
      </c>
      <c r="P167" s="147" t="s">
        <v>120</v>
      </c>
    </row>
    <row r="168" spans="1:16">
      <c r="A168" s="152">
        <v>164</v>
      </c>
      <c r="B168" s="149" t="s">
        <v>454</v>
      </c>
      <c r="C168" s="143" t="s">
        <v>318</v>
      </c>
      <c r="D168" s="110" t="s">
        <v>51</v>
      </c>
      <c r="E168" s="113" t="s">
        <v>449</v>
      </c>
      <c r="F168" s="151">
        <v>46</v>
      </c>
      <c r="G168" s="110">
        <v>12</v>
      </c>
      <c r="H168" s="141">
        <v>552</v>
      </c>
      <c r="I168" s="110">
        <v>3</v>
      </c>
      <c r="J168" s="141">
        <v>20882</v>
      </c>
      <c r="K168" s="142">
        <v>5</v>
      </c>
      <c r="L168" s="143" t="s">
        <v>39</v>
      </c>
      <c r="M168" s="141">
        <v>3000</v>
      </c>
      <c r="N168" s="144">
        <v>100</v>
      </c>
      <c r="O168" s="145" t="s">
        <v>26</v>
      </c>
      <c r="P168" s="147" t="s">
        <v>106</v>
      </c>
    </row>
    <row r="169" ht="22.5" spans="1:16">
      <c r="A169" s="152">
        <v>165</v>
      </c>
      <c r="B169" s="108" t="s">
        <v>181</v>
      </c>
      <c r="C169" s="109" t="s">
        <v>455</v>
      </c>
      <c r="D169" s="110" t="s">
        <v>51</v>
      </c>
      <c r="E169" s="111" t="s">
        <v>449</v>
      </c>
      <c r="F169" s="112">
        <v>47.94</v>
      </c>
      <c r="G169" s="110">
        <v>47</v>
      </c>
      <c r="H169" s="141">
        <v>2253</v>
      </c>
      <c r="I169" s="110">
        <v>3</v>
      </c>
      <c r="J169" s="141">
        <v>85238</v>
      </c>
      <c r="K169" s="142">
        <v>5</v>
      </c>
      <c r="L169" s="143" t="s">
        <v>161</v>
      </c>
      <c r="M169" s="141">
        <v>15000</v>
      </c>
      <c r="N169" s="144">
        <v>500</v>
      </c>
      <c r="O169" s="145" t="s">
        <v>26</v>
      </c>
      <c r="P169" s="147" t="s">
        <v>120</v>
      </c>
    </row>
    <row r="170" ht="22.5" spans="1:16">
      <c r="A170" s="152">
        <v>166</v>
      </c>
      <c r="B170" s="159" t="s">
        <v>456</v>
      </c>
      <c r="C170" s="159" t="s">
        <v>457</v>
      </c>
      <c r="D170" s="110" t="s">
        <v>51</v>
      </c>
      <c r="E170" s="150" t="s">
        <v>52</v>
      </c>
      <c r="F170" s="173">
        <v>498</v>
      </c>
      <c r="G170" s="110">
        <v>40</v>
      </c>
      <c r="H170" s="141">
        <v>19920</v>
      </c>
      <c r="I170" s="110">
        <v>3</v>
      </c>
      <c r="J170" s="141">
        <v>753574</v>
      </c>
      <c r="K170" s="142">
        <v>5</v>
      </c>
      <c r="L170" s="143" t="s">
        <v>458</v>
      </c>
      <c r="M170" s="141">
        <v>120000</v>
      </c>
      <c r="N170" s="144">
        <v>5000</v>
      </c>
      <c r="O170" s="145" t="s">
        <v>26</v>
      </c>
      <c r="P170" s="147" t="s">
        <v>120</v>
      </c>
    </row>
    <row r="171" ht="22.5" spans="1:16">
      <c r="A171" s="152">
        <v>167</v>
      </c>
      <c r="B171" s="143" t="s">
        <v>459</v>
      </c>
      <c r="C171" s="143" t="s">
        <v>460</v>
      </c>
      <c r="D171" s="110" t="s">
        <v>51</v>
      </c>
      <c r="E171" s="150" t="s">
        <v>461</v>
      </c>
      <c r="F171" s="114">
        <v>107.12</v>
      </c>
      <c r="G171" s="110">
        <v>29</v>
      </c>
      <c r="H171" s="141">
        <v>3106</v>
      </c>
      <c r="I171" s="110">
        <v>3</v>
      </c>
      <c r="J171" s="141">
        <v>117518</v>
      </c>
      <c r="K171" s="142">
        <v>5</v>
      </c>
      <c r="L171" s="143" t="s">
        <v>143</v>
      </c>
      <c r="M171" s="141">
        <v>20000</v>
      </c>
      <c r="N171" s="144">
        <v>1000</v>
      </c>
      <c r="O171" s="145" t="s">
        <v>26</v>
      </c>
      <c r="P171" s="147" t="s">
        <v>120</v>
      </c>
    </row>
    <row r="172" ht="22.5" spans="1:16">
      <c r="A172" s="152">
        <v>168</v>
      </c>
      <c r="B172" s="149" t="s">
        <v>189</v>
      </c>
      <c r="C172" s="143" t="s">
        <v>190</v>
      </c>
      <c r="D172" s="110" t="s">
        <v>51</v>
      </c>
      <c r="E172" s="152">
        <v>1</v>
      </c>
      <c r="F172" s="114">
        <v>34.2</v>
      </c>
      <c r="G172" s="110">
        <v>101</v>
      </c>
      <c r="H172" s="141">
        <v>3454</v>
      </c>
      <c r="I172" s="110">
        <v>3</v>
      </c>
      <c r="J172" s="141">
        <v>130672</v>
      </c>
      <c r="K172" s="142">
        <v>5</v>
      </c>
      <c r="L172" s="143" t="s">
        <v>462</v>
      </c>
      <c r="M172" s="141">
        <v>20000</v>
      </c>
      <c r="N172" s="144">
        <v>1000</v>
      </c>
      <c r="O172" s="145" t="s">
        <v>26</v>
      </c>
      <c r="P172" s="147" t="s">
        <v>120</v>
      </c>
    </row>
    <row r="173" ht="22.5" spans="1:16">
      <c r="A173" s="152">
        <v>169</v>
      </c>
      <c r="B173" s="143" t="s">
        <v>350</v>
      </c>
      <c r="C173" s="143" t="s">
        <v>190</v>
      </c>
      <c r="D173" s="110" t="s">
        <v>51</v>
      </c>
      <c r="E173" s="152">
        <v>1</v>
      </c>
      <c r="F173" s="114">
        <v>11.21</v>
      </c>
      <c r="G173" s="110">
        <v>101</v>
      </c>
      <c r="H173" s="141">
        <v>1132</v>
      </c>
      <c r="I173" s="110">
        <v>3</v>
      </c>
      <c r="J173" s="141">
        <v>42832</v>
      </c>
      <c r="K173" s="142">
        <v>5</v>
      </c>
      <c r="L173" s="143" t="s">
        <v>462</v>
      </c>
      <c r="M173" s="141">
        <v>7000</v>
      </c>
      <c r="N173" s="144">
        <v>100</v>
      </c>
      <c r="O173" s="145" t="s">
        <v>26</v>
      </c>
      <c r="P173" s="147" t="s">
        <v>120</v>
      </c>
    </row>
    <row r="174" ht="33.75" spans="1:16">
      <c r="A174" s="152">
        <v>170</v>
      </c>
      <c r="B174" s="149" t="s">
        <v>193</v>
      </c>
      <c r="C174" s="143" t="s">
        <v>463</v>
      </c>
      <c r="D174" s="110" t="s">
        <v>29</v>
      </c>
      <c r="E174" s="150" t="s">
        <v>52</v>
      </c>
      <c r="F174" s="114">
        <v>393.52</v>
      </c>
      <c r="G174" s="110">
        <v>27</v>
      </c>
      <c r="H174" s="141">
        <v>10625</v>
      </c>
      <c r="I174" s="110">
        <v>3</v>
      </c>
      <c r="J174" s="141">
        <v>401945</v>
      </c>
      <c r="K174" s="142">
        <v>5</v>
      </c>
      <c r="L174" s="143" t="s">
        <v>464</v>
      </c>
      <c r="M174" s="141">
        <v>70000</v>
      </c>
      <c r="N174" s="144">
        <v>1000</v>
      </c>
      <c r="O174" s="145" t="s">
        <v>26</v>
      </c>
      <c r="P174" s="147" t="s">
        <v>106</v>
      </c>
    </row>
    <row r="175" ht="22.5" spans="1:16">
      <c r="A175" s="152">
        <v>171</v>
      </c>
      <c r="B175" s="143" t="s">
        <v>465</v>
      </c>
      <c r="C175" s="143" t="s">
        <v>466</v>
      </c>
      <c r="D175" s="110" t="s">
        <v>29</v>
      </c>
      <c r="E175" s="150" t="s">
        <v>141</v>
      </c>
      <c r="F175" s="151">
        <v>30.54</v>
      </c>
      <c r="G175" s="110">
        <v>22</v>
      </c>
      <c r="H175" s="141">
        <v>672</v>
      </c>
      <c r="I175" s="110">
        <v>3</v>
      </c>
      <c r="J175" s="141">
        <v>25417</v>
      </c>
      <c r="K175" s="142">
        <v>5</v>
      </c>
      <c r="L175" s="143" t="s">
        <v>467</v>
      </c>
      <c r="M175" s="141">
        <v>4000</v>
      </c>
      <c r="N175" s="144">
        <v>100</v>
      </c>
      <c r="O175" s="145" t="s">
        <v>26</v>
      </c>
      <c r="P175" s="147" t="s">
        <v>120</v>
      </c>
    </row>
    <row r="176" ht="22.5" spans="1:16">
      <c r="A176" s="152">
        <v>172</v>
      </c>
      <c r="B176" s="149" t="s">
        <v>198</v>
      </c>
      <c r="C176" s="143" t="s">
        <v>199</v>
      </c>
      <c r="D176" s="110" t="s">
        <v>29</v>
      </c>
      <c r="E176" s="150" t="s">
        <v>468</v>
      </c>
      <c r="F176" s="151">
        <v>304.77</v>
      </c>
      <c r="G176" s="110">
        <v>22</v>
      </c>
      <c r="H176" s="141">
        <v>6705</v>
      </c>
      <c r="I176" s="110">
        <v>3</v>
      </c>
      <c r="J176" s="141">
        <v>253648</v>
      </c>
      <c r="K176" s="142">
        <v>5</v>
      </c>
      <c r="L176" s="143" t="s">
        <v>467</v>
      </c>
      <c r="M176" s="141">
        <v>40000</v>
      </c>
      <c r="N176" s="144">
        <v>1000</v>
      </c>
      <c r="O176" s="145" t="s">
        <v>26</v>
      </c>
      <c r="P176" s="147" t="s">
        <v>120</v>
      </c>
    </row>
    <row r="177" spans="1:16">
      <c r="A177" s="152">
        <v>173</v>
      </c>
      <c r="B177" s="149" t="s">
        <v>202</v>
      </c>
      <c r="C177" s="143" t="s">
        <v>203</v>
      </c>
      <c r="D177" s="110" t="s">
        <v>51</v>
      </c>
      <c r="E177" s="152">
        <v>2</v>
      </c>
      <c r="F177" s="114">
        <v>81.91</v>
      </c>
      <c r="G177" s="110">
        <v>16</v>
      </c>
      <c r="H177" s="141">
        <v>1311</v>
      </c>
      <c r="I177" s="110">
        <v>3</v>
      </c>
      <c r="J177" s="141">
        <v>49578</v>
      </c>
      <c r="K177" s="142">
        <v>5</v>
      </c>
      <c r="L177" s="143" t="s">
        <v>469</v>
      </c>
      <c r="M177" s="141">
        <v>8000</v>
      </c>
      <c r="N177" s="144">
        <v>100</v>
      </c>
      <c r="O177" s="110" t="s">
        <v>26</v>
      </c>
      <c r="P177" s="147" t="s">
        <v>120</v>
      </c>
    </row>
    <row r="178" spans="1:16">
      <c r="A178" s="152">
        <v>174</v>
      </c>
      <c r="B178" s="149" t="s">
        <v>343</v>
      </c>
      <c r="C178" s="143" t="s">
        <v>470</v>
      </c>
      <c r="D178" s="110" t="s">
        <v>51</v>
      </c>
      <c r="E178" s="150" t="s">
        <v>58</v>
      </c>
      <c r="F178" s="114">
        <v>249.55</v>
      </c>
      <c r="G178" s="110">
        <v>10</v>
      </c>
      <c r="H178" s="141">
        <v>2496</v>
      </c>
      <c r="I178" s="110">
        <v>1</v>
      </c>
      <c r="J178" s="141">
        <v>29946</v>
      </c>
      <c r="K178" s="142" t="s">
        <v>142</v>
      </c>
      <c r="L178" s="143" t="s">
        <v>471</v>
      </c>
      <c r="M178" s="141">
        <v>15000</v>
      </c>
      <c r="N178" s="144">
        <v>100</v>
      </c>
      <c r="O178" s="110" t="s">
        <v>26</v>
      </c>
      <c r="P178" s="147" t="s">
        <v>120</v>
      </c>
    </row>
    <row r="179" ht="22.5" spans="1:16">
      <c r="A179" s="152">
        <v>175</v>
      </c>
      <c r="B179" s="149" t="s">
        <v>206</v>
      </c>
      <c r="C179" s="143" t="s">
        <v>207</v>
      </c>
      <c r="D179" s="110" t="s">
        <v>29</v>
      </c>
      <c r="E179" s="150" t="s">
        <v>52</v>
      </c>
      <c r="F179" s="114">
        <v>476</v>
      </c>
      <c r="G179" s="110">
        <v>28</v>
      </c>
      <c r="H179" s="141">
        <v>13328</v>
      </c>
      <c r="I179" s="110">
        <v>3</v>
      </c>
      <c r="J179" s="141">
        <v>504198</v>
      </c>
      <c r="K179" s="142">
        <v>5</v>
      </c>
      <c r="L179" s="143" t="s">
        <v>161</v>
      </c>
      <c r="M179" s="141">
        <v>80000</v>
      </c>
      <c r="N179" s="144">
        <v>5000</v>
      </c>
      <c r="O179" s="110" t="s">
        <v>26</v>
      </c>
      <c r="P179" s="147" t="s">
        <v>120</v>
      </c>
    </row>
    <row r="180" spans="1:16">
      <c r="A180" s="152">
        <v>176</v>
      </c>
      <c r="B180" s="149" t="s">
        <v>210</v>
      </c>
      <c r="C180" s="143" t="s">
        <v>211</v>
      </c>
      <c r="D180" s="110" t="s">
        <v>51</v>
      </c>
      <c r="E180" s="150" t="s">
        <v>58</v>
      </c>
      <c r="F180" s="114">
        <v>81</v>
      </c>
      <c r="G180" s="110">
        <v>30</v>
      </c>
      <c r="H180" s="141">
        <v>2430</v>
      </c>
      <c r="I180" s="110">
        <v>3</v>
      </c>
      <c r="J180" s="141">
        <v>91927</v>
      </c>
      <c r="K180" s="142">
        <v>5</v>
      </c>
      <c r="L180" s="143" t="s">
        <v>161</v>
      </c>
      <c r="M180" s="141">
        <v>15000</v>
      </c>
      <c r="N180" s="144">
        <v>500</v>
      </c>
      <c r="O180" s="110" t="s">
        <v>26</v>
      </c>
      <c r="P180" s="147" t="s">
        <v>120</v>
      </c>
    </row>
    <row r="181" spans="1:16">
      <c r="A181" s="152">
        <v>177</v>
      </c>
      <c r="B181" s="149" t="s">
        <v>214</v>
      </c>
      <c r="C181" s="143" t="s">
        <v>211</v>
      </c>
      <c r="D181" s="110" t="s">
        <v>51</v>
      </c>
      <c r="E181" s="150" t="s">
        <v>58</v>
      </c>
      <c r="F181" s="114">
        <v>81</v>
      </c>
      <c r="G181" s="110">
        <v>30</v>
      </c>
      <c r="H181" s="141">
        <v>2430</v>
      </c>
      <c r="I181" s="110">
        <v>3</v>
      </c>
      <c r="J181" s="141">
        <v>91927</v>
      </c>
      <c r="K181" s="142">
        <v>5</v>
      </c>
      <c r="L181" s="143" t="s">
        <v>161</v>
      </c>
      <c r="M181" s="141">
        <v>15000</v>
      </c>
      <c r="N181" s="144">
        <v>500</v>
      </c>
      <c r="O181" s="110" t="s">
        <v>26</v>
      </c>
      <c r="P181" s="147" t="s">
        <v>120</v>
      </c>
    </row>
    <row r="182" spans="1:16">
      <c r="A182" s="152">
        <v>178</v>
      </c>
      <c r="B182" s="149" t="s">
        <v>217</v>
      </c>
      <c r="C182" s="143" t="s">
        <v>472</v>
      </c>
      <c r="D182" s="110" t="s">
        <v>448</v>
      </c>
      <c r="E182" s="150" t="s">
        <v>52</v>
      </c>
      <c r="F182" s="114">
        <v>188.4</v>
      </c>
      <c r="G182" s="110">
        <v>5</v>
      </c>
      <c r="H182" s="141">
        <v>942</v>
      </c>
      <c r="I182" s="110">
        <v>3</v>
      </c>
      <c r="J182" s="141">
        <v>35636</v>
      </c>
      <c r="K182" s="142">
        <v>5</v>
      </c>
      <c r="L182" s="143" t="s">
        <v>473</v>
      </c>
      <c r="M182" s="141">
        <v>6000</v>
      </c>
      <c r="N182" s="144">
        <v>100</v>
      </c>
      <c r="O182" s="110" t="s">
        <v>26</v>
      </c>
      <c r="P182" s="147" t="s">
        <v>120</v>
      </c>
    </row>
    <row r="183" ht="22.5" spans="1:16">
      <c r="A183" s="152">
        <v>179</v>
      </c>
      <c r="B183" s="149" t="s">
        <v>299</v>
      </c>
      <c r="C183" s="143" t="s">
        <v>300</v>
      </c>
      <c r="D183" s="110" t="s">
        <v>29</v>
      </c>
      <c r="E183" s="110">
        <v>1</v>
      </c>
      <c r="F183" s="114">
        <v>110</v>
      </c>
      <c r="G183" s="110">
        <v>112</v>
      </c>
      <c r="H183" s="141">
        <v>12320</v>
      </c>
      <c r="I183" s="110">
        <v>3</v>
      </c>
      <c r="J183" s="141">
        <v>466066</v>
      </c>
      <c r="K183" s="142">
        <v>5</v>
      </c>
      <c r="L183" s="143" t="s">
        <v>161</v>
      </c>
      <c r="M183" s="141">
        <v>80000</v>
      </c>
      <c r="N183" s="144">
        <v>1000</v>
      </c>
      <c r="O183" s="110" t="s">
        <v>26</v>
      </c>
      <c r="P183" s="147" t="s">
        <v>120</v>
      </c>
    </row>
    <row r="184" ht="22.5" spans="1:16">
      <c r="A184" s="152">
        <v>180</v>
      </c>
      <c r="B184" s="149" t="s">
        <v>221</v>
      </c>
      <c r="C184" s="143" t="s">
        <v>474</v>
      </c>
      <c r="D184" s="110" t="s">
        <v>51</v>
      </c>
      <c r="E184" s="110">
        <v>1</v>
      </c>
      <c r="F184" s="114">
        <v>28</v>
      </c>
      <c r="G184" s="110">
        <v>40</v>
      </c>
      <c r="H184" s="141">
        <v>1120</v>
      </c>
      <c r="I184" s="110">
        <v>3</v>
      </c>
      <c r="J184" s="141">
        <v>42370</v>
      </c>
      <c r="K184" s="142">
        <v>5</v>
      </c>
      <c r="L184" s="143" t="s">
        <v>161</v>
      </c>
      <c r="M184" s="141">
        <v>7000</v>
      </c>
      <c r="N184" s="144">
        <v>100</v>
      </c>
      <c r="O184" s="110" t="s">
        <v>26</v>
      </c>
      <c r="P184" s="147" t="s">
        <v>120</v>
      </c>
    </row>
    <row r="185" ht="22.5" spans="1:16">
      <c r="A185" s="152">
        <v>181</v>
      </c>
      <c r="B185" s="149" t="s">
        <v>225</v>
      </c>
      <c r="C185" s="143" t="s">
        <v>475</v>
      </c>
      <c r="D185" s="110" t="s">
        <v>29</v>
      </c>
      <c r="E185" s="113" t="s">
        <v>476</v>
      </c>
      <c r="F185" s="114">
        <v>440</v>
      </c>
      <c r="G185" s="110">
        <v>70</v>
      </c>
      <c r="H185" s="141">
        <v>30800</v>
      </c>
      <c r="I185" s="110">
        <v>3</v>
      </c>
      <c r="J185" s="141">
        <v>1165164</v>
      </c>
      <c r="K185" s="142">
        <v>5</v>
      </c>
      <c r="L185" s="143" t="s">
        <v>161</v>
      </c>
      <c r="M185" s="141">
        <v>200000</v>
      </c>
      <c r="N185" s="144">
        <v>5000</v>
      </c>
      <c r="O185" s="110" t="s">
        <v>26</v>
      </c>
      <c r="P185" s="147" t="s">
        <v>120</v>
      </c>
    </row>
    <row r="186" ht="22.5" spans="1:16">
      <c r="A186" s="152">
        <v>182</v>
      </c>
      <c r="B186" s="149" t="s">
        <v>229</v>
      </c>
      <c r="C186" s="143" t="s">
        <v>474</v>
      </c>
      <c r="D186" s="110" t="s">
        <v>51</v>
      </c>
      <c r="E186" s="110">
        <v>1</v>
      </c>
      <c r="F186" s="114">
        <v>14</v>
      </c>
      <c r="G186" s="110">
        <v>25</v>
      </c>
      <c r="H186" s="141">
        <v>350</v>
      </c>
      <c r="I186" s="110">
        <v>3</v>
      </c>
      <c r="J186" s="141">
        <v>13241</v>
      </c>
      <c r="K186" s="142">
        <v>5</v>
      </c>
      <c r="L186" s="143" t="s">
        <v>161</v>
      </c>
      <c r="M186" s="141">
        <v>2000</v>
      </c>
      <c r="N186" s="144">
        <v>100</v>
      </c>
      <c r="O186" s="110" t="s">
        <v>26</v>
      </c>
      <c r="P186" s="147" t="s">
        <v>120</v>
      </c>
    </row>
    <row r="187" ht="22.5" spans="1:16">
      <c r="A187" s="152">
        <v>183</v>
      </c>
      <c r="B187" s="149" t="s">
        <v>346</v>
      </c>
      <c r="C187" s="143" t="s">
        <v>347</v>
      </c>
      <c r="D187" s="110" t="s">
        <v>29</v>
      </c>
      <c r="E187" s="110">
        <v>1</v>
      </c>
      <c r="F187" s="114">
        <v>14</v>
      </c>
      <c r="G187" s="110">
        <v>112</v>
      </c>
      <c r="H187" s="141">
        <v>1568</v>
      </c>
      <c r="I187" s="110">
        <v>3</v>
      </c>
      <c r="J187" s="141">
        <v>59317</v>
      </c>
      <c r="K187" s="142">
        <v>5</v>
      </c>
      <c r="L187" s="143" t="s">
        <v>161</v>
      </c>
      <c r="M187" s="141">
        <v>10000</v>
      </c>
      <c r="N187" s="144">
        <v>500</v>
      </c>
      <c r="O187" s="110" t="s">
        <v>26</v>
      </c>
      <c r="P187" s="147" t="s">
        <v>120</v>
      </c>
    </row>
    <row r="188" ht="22.5" spans="1:16">
      <c r="A188" s="152">
        <v>184</v>
      </c>
      <c r="B188" s="149" t="s">
        <v>232</v>
      </c>
      <c r="C188" s="143" t="s">
        <v>233</v>
      </c>
      <c r="D188" s="110" t="s">
        <v>29</v>
      </c>
      <c r="E188" s="110">
        <v>1</v>
      </c>
      <c r="F188" s="114">
        <v>50</v>
      </c>
      <c r="G188" s="110">
        <v>112</v>
      </c>
      <c r="H188" s="141">
        <v>5600</v>
      </c>
      <c r="I188" s="110">
        <v>3</v>
      </c>
      <c r="J188" s="141">
        <v>211848</v>
      </c>
      <c r="K188" s="142">
        <v>5</v>
      </c>
      <c r="L188" s="143" t="s">
        <v>161</v>
      </c>
      <c r="M188" s="141">
        <v>30000</v>
      </c>
      <c r="N188" s="144">
        <v>1000</v>
      </c>
      <c r="O188" s="110" t="s">
        <v>26</v>
      </c>
      <c r="P188" s="147" t="s">
        <v>120</v>
      </c>
    </row>
    <row r="189" ht="22.5" spans="1:16">
      <c r="A189" s="152">
        <v>185</v>
      </c>
      <c r="B189" s="143" t="s">
        <v>477</v>
      </c>
      <c r="C189" s="143" t="s">
        <v>478</v>
      </c>
      <c r="D189" s="110" t="s">
        <v>29</v>
      </c>
      <c r="E189" s="110">
        <v>1</v>
      </c>
      <c r="F189" s="114">
        <v>120</v>
      </c>
      <c r="G189" s="110">
        <v>180</v>
      </c>
      <c r="H189" s="141">
        <v>21600</v>
      </c>
      <c r="I189" s="110">
        <v>3</v>
      </c>
      <c r="J189" s="141">
        <v>817128</v>
      </c>
      <c r="K189" s="142">
        <v>5</v>
      </c>
      <c r="L189" s="143" t="s">
        <v>161</v>
      </c>
      <c r="M189" s="141">
        <v>130000</v>
      </c>
      <c r="N189" s="144">
        <v>5000</v>
      </c>
      <c r="O189" s="110" t="s">
        <v>26</v>
      </c>
      <c r="P189" s="147" t="s">
        <v>120</v>
      </c>
    </row>
    <row r="190" ht="22.5" spans="1:16">
      <c r="A190" s="152">
        <v>186</v>
      </c>
      <c r="B190" s="143" t="s">
        <v>479</v>
      </c>
      <c r="C190" s="143" t="s">
        <v>237</v>
      </c>
      <c r="D190" s="110" t="s">
        <v>29</v>
      </c>
      <c r="E190" s="113" t="s">
        <v>141</v>
      </c>
      <c r="F190" s="114">
        <v>190</v>
      </c>
      <c r="G190" s="110">
        <v>36</v>
      </c>
      <c r="H190" s="141">
        <v>6840</v>
      </c>
      <c r="I190" s="110">
        <v>3</v>
      </c>
      <c r="J190" s="141">
        <v>258757</v>
      </c>
      <c r="K190" s="142">
        <v>5</v>
      </c>
      <c r="L190" s="143" t="s">
        <v>161</v>
      </c>
      <c r="M190" s="141">
        <v>40000</v>
      </c>
      <c r="N190" s="144">
        <v>1000</v>
      </c>
      <c r="O190" s="110" t="s">
        <v>26</v>
      </c>
      <c r="P190" s="147" t="s">
        <v>120</v>
      </c>
    </row>
    <row r="191" ht="22.5" spans="1:16">
      <c r="A191" s="152">
        <v>187</v>
      </c>
      <c r="B191" s="149" t="s">
        <v>236</v>
      </c>
      <c r="C191" s="143" t="s">
        <v>237</v>
      </c>
      <c r="D191" s="110" t="s">
        <v>29</v>
      </c>
      <c r="E191" s="113" t="s">
        <v>141</v>
      </c>
      <c r="F191" s="114">
        <v>50</v>
      </c>
      <c r="G191" s="110">
        <v>36</v>
      </c>
      <c r="H191" s="141">
        <v>1800</v>
      </c>
      <c r="I191" s="110">
        <v>3</v>
      </c>
      <c r="J191" s="141">
        <v>68094</v>
      </c>
      <c r="K191" s="142">
        <v>5</v>
      </c>
      <c r="L191" s="143" t="s">
        <v>161</v>
      </c>
      <c r="M191" s="141">
        <v>10000</v>
      </c>
      <c r="N191" s="144">
        <v>500</v>
      </c>
      <c r="O191" s="110" t="s">
        <v>26</v>
      </c>
      <c r="P191" s="147" t="s">
        <v>120</v>
      </c>
    </row>
    <row r="192" ht="22.5" spans="1:16">
      <c r="A192" s="152">
        <v>188</v>
      </c>
      <c r="B192" s="149" t="s">
        <v>240</v>
      </c>
      <c r="C192" s="143" t="s">
        <v>237</v>
      </c>
      <c r="D192" s="110" t="s">
        <v>29</v>
      </c>
      <c r="E192" s="113" t="s">
        <v>141</v>
      </c>
      <c r="F192" s="114">
        <v>70</v>
      </c>
      <c r="G192" s="110">
        <v>36</v>
      </c>
      <c r="H192" s="141">
        <v>2520</v>
      </c>
      <c r="I192" s="110">
        <v>3</v>
      </c>
      <c r="J192" s="141">
        <v>95332</v>
      </c>
      <c r="K192" s="142">
        <v>5</v>
      </c>
      <c r="L192" s="143" t="s">
        <v>161</v>
      </c>
      <c r="M192" s="141">
        <v>15000</v>
      </c>
      <c r="N192" s="144">
        <v>500</v>
      </c>
      <c r="O192" s="110" t="s">
        <v>26</v>
      </c>
      <c r="P192" s="147" t="s">
        <v>120</v>
      </c>
    </row>
    <row r="193" spans="1:16">
      <c r="A193" s="152">
        <v>189</v>
      </c>
      <c r="B193" s="158" t="s">
        <v>244</v>
      </c>
      <c r="C193" s="159" t="s">
        <v>245</v>
      </c>
      <c r="D193" s="110" t="s">
        <v>29</v>
      </c>
      <c r="E193" s="113" t="s">
        <v>141</v>
      </c>
      <c r="F193" s="160">
        <v>19</v>
      </c>
      <c r="G193" s="110">
        <v>20</v>
      </c>
      <c r="H193" s="141">
        <v>380</v>
      </c>
      <c r="I193" s="110">
        <v>3</v>
      </c>
      <c r="J193" s="141">
        <v>14375</v>
      </c>
      <c r="K193" s="142">
        <v>5</v>
      </c>
      <c r="L193" s="143" t="s">
        <v>480</v>
      </c>
      <c r="M193" s="141">
        <v>2000</v>
      </c>
      <c r="N193" s="144">
        <v>100</v>
      </c>
      <c r="O193" s="110" t="s">
        <v>26</v>
      </c>
      <c r="P193" s="147" t="s">
        <v>120</v>
      </c>
    </row>
    <row r="194" spans="1:16">
      <c r="A194" s="152">
        <v>190</v>
      </c>
      <c r="B194" s="158" t="s">
        <v>248</v>
      </c>
      <c r="C194" s="159" t="s">
        <v>249</v>
      </c>
      <c r="D194" s="110" t="s">
        <v>29</v>
      </c>
      <c r="E194" s="113" t="s">
        <v>141</v>
      </c>
      <c r="F194" s="160">
        <v>26</v>
      </c>
      <c r="G194" s="110">
        <v>20</v>
      </c>
      <c r="H194" s="141">
        <v>520</v>
      </c>
      <c r="I194" s="110">
        <v>3</v>
      </c>
      <c r="J194" s="141">
        <v>19672</v>
      </c>
      <c r="K194" s="142">
        <v>5</v>
      </c>
      <c r="L194" s="143" t="s">
        <v>480</v>
      </c>
      <c r="M194" s="141">
        <v>3000</v>
      </c>
      <c r="N194" s="144">
        <v>100</v>
      </c>
      <c r="O194" s="110" t="s">
        <v>26</v>
      </c>
      <c r="P194" s="147" t="s">
        <v>120</v>
      </c>
    </row>
    <row r="195" ht="22.5" spans="1:16">
      <c r="A195" s="152">
        <v>191</v>
      </c>
      <c r="B195" s="158" t="s">
        <v>252</v>
      </c>
      <c r="C195" s="159" t="s">
        <v>253</v>
      </c>
      <c r="D195" s="110" t="s">
        <v>29</v>
      </c>
      <c r="E195" s="113" t="s">
        <v>141</v>
      </c>
      <c r="F195" s="160">
        <v>57</v>
      </c>
      <c r="G195" s="110">
        <v>20</v>
      </c>
      <c r="H195" s="141">
        <v>1140</v>
      </c>
      <c r="I195" s="110">
        <v>3</v>
      </c>
      <c r="J195" s="141">
        <v>43126</v>
      </c>
      <c r="K195" s="142">
        <v>5</v>
      </c>
      <c r="L195" s="143" t="s">
        <v>480</v>
      </c>
      <c r="M195" s="141">
        <v>7000</v>
      </c>
      <c r="N195" s="144">
        <v>100</v>
      </c>
      <c r="O195" s="110" t="s">
        <v>26</v>
      </c>
      <c r="P195" s="147" t="s">
        <v>120</v>
      </c>
    </row>
    <row r="196" ht="22.5" spans="1:16">
      <c r="A196" s="152">
        <v>192</v>
      </c>
      <c r="B196" s="158" t="s">
        <v>256</v>
      </c>
      <c r="C196" s="159" t="s">
        <v>257</v>
      </c>
      <c r="D196" s="110" t="s">
        <v>29</v>
      </c>
      <c r="E196" s="113" t="s">
        <v>141</v>
      </c>
      <c r="F196" s="160">
        <v>28</v>
      </c>
      <c r="G196" s="110">
        <v>20</v>
      </c>
      <c r="H196" s="141">
        <v>560</v>
      </c>
      <c r="I196" s="110">
        <v>3</v>
      </c>
      <c r="J196" s="141">
        <v>21185</v>
      </c>
      <c r="K196" s="142">
        <v>5</v>
      </c>
      <c r="L196" s="143" t="s">
        <v>480</v>
      </c>
      <c r="M196" s="141">
        <v>3000</v>
      </c>
      <c r="N196" s="144">
        <v>100</v>
      </c>
      <c r="O196" s="110" t="s">
        <v>26</v>
      </c>
      <c r="P196" s="147" t="s">
        <v>120</v>
      </c>
    </row>
    <row r="197" spans="1:16">
      <c r="A197" s="152">
        <v>193</v>
      </c>
      <c r="B197" s="158" t="s">
        <v>261</v>
      </c>
      <c r="C197" s="159" t="s">
        <v>262</v>
      </c>
      <c r="D197" s="110" t="s">
        <v>29</v>
      </c>
      <c r="E197" s="113" t="s">
        <v>141</v>
      </c>
      <c r="F197" s="160">
        <v>20</v>
      </c>
      <c r="G197" s="110">
        <v>20</v>
      </c>
      <c r="H197" s="141">
        <v>400</v>
      </c>
      <c r="I197" s="110">
        <v>3</v>
      </c>
      <c r="J197" s="141">
        <v>15132</v>
      </c>
      <c r="K197" s="142">
        <v>5</v>
      </c>
      <c r="L197" s="143" t="s">
        <v>480</v>
      </c>
      <c r="M197" s="141">
        <v>2500</v>
      </c>
      <c r="N197" s="144">
        <v>100</v>
      </c>
      <c r="O197" s="110" t="s">
        <v>26</v>
      </c>
      <c r="P197" s="147" t="s">
        <v>120</v>
      </c>
    </row>
    <row r="198" ht="22.5" spans="1:16">
      <c r="A198" s="152">
        <v>194</v>
      </c>
      <c r="B198" s="158" t="s">
        <v>264</v>
      </c>
      <c r="C198" s="159" t="s">
        <v>265</v>
      </c>
      <c r="D198" s="110" t="s">
        <v>29</v>
      </c>
      <c r="E198" s="113" t="s">
        <v>141</v>
      </c>
      <c r="F198" s="160">
        <v>14</v>
      </c>
      <c r="G198" s="110">
        <v>20</v>
      </c>
      <c r="H198" s="141">
        <v>280</v>
      </c>
      <c r="I198" s="110">
        <v>3</v>
      </c>
      <c r="J198" s="141">
        <v>10592</v>
      </c>
      <c r="K198" s="142">
        <v>5</v>
      </c>
      <c r="L198" s="143" t="s">
        <v>480</v>
      </c>
      <c r="M198" s="141">
        <v>2000</v>
      </c>
      <c r="N198" s="144">
        <v>100</v>
      </c>
      <c r="O198" s="110" t="s">
        <v>26</v>
      </c>
      <c r="P198" s="147" t="s">
        <v>120</v>
      </c>
    </row>
    <row r="199" spans="1:16">
      <c r="A199" s="152">
        <v>195</v>
      </c>
      <c r="B199" s="158" t="s">
        <v>268</v>
      </c>
      <c r="C199" s="159" t="s">
        <v>269</v>
      </c>
      <c r="D199" s="110" t="s">
        <v>29</v>
      </c>
      <c r="E199" s="113" t="s">
        <v>141</v>
      </c>
      <c r="F199" s="160">
        <v>40.5</v>
      </c>
      <c r="G199" s="110">
        <v>20</v>
      </c>
      <c r="H199" s="141">
        <v>810</v>
      </c>
      <c r="I199" s="110">
        <v>3</v>
      </c>
      <c r="J199" s="141">
        <v>30642</v>
      </c>
      <c r="K199" s="142">
        <v>5</v>
      </c>
      <c r="L199" s="143" t="s">
        <v>480</v>
      </c>
      <c r="M199" s="141">
        <v>5000</v>
      </c>
      <c r="N199" s="144">
        <v>100</v>
      </c>
      <c r="O199" s="110" t="s">
        <v>26</v>
      </c>
      <c r="P199" s="147" t="s">
        <v>120</v>
      </c>
    </row>
    <row r="200" spans="1:16">
      <c r="A200" s="152">
        <v>196</v>
      </c>
      <c r="B200" s="158" t="s">
        <v>272</v>
      </c>
      <c r="C200" s="159" t="s">
        <v>273</v>
      </c>
      <c r="D200" s="110" t="s">
        <v>29</v>
      </c>
      <c r="E200" s="113" t="s">
        <v>141</v>
      </c>
      <c r="F200" s="160">
        <v>48</v>
      </c>
      <c r="G200" s="110">
        <v>20</v>
      </c>
      <c r="H200" s="141">
        <v>960</v>
      </c>
      <c r="I200" s="110">
        <v>3</v>
      </c>
      <c r="J200" s="141">
        <v>36317</v>
      </c>
      <c r="K200" s="142">
        <v>5</v>
      </c>
      <c r="L200" s="143" t="s">
        <v>480</v>
      </c>
      <c r="M200" s="141">
        <v>6000</v>
      </c>
      <c r="N200" s="144">
        <v>100</v>
      </c>
      <c r="O200" s="110" t="s">
        <v>26</v>
      </c>
      <c r="P200" s="147" t="s">
        <v>120</v>
      </c>
    </row>
    <row r="201" spans="1:16">
      <c r="A201" s="152">
        <v>197</v>
      </c>
      <c r="B201" s="158" t="s">
        <v>276</v>
      </c>
      <c r="C201" s="159" t="s">
        <v>277</v>
      </c>
      <c r="D201" s="110" t="s">
        <v>29</v>
      </c>
      <c r="E201" s="113" t="s">
        <v>141</v>
      </c>
      <c r="F201" s="160">
        <v>48</v>
      </c>
      <c r="G201" s="110">
        <v>20</v>
      </c>
      <c r="H201" s="141">
        <v>960</v>
      </c>
      <c r="I201" s="110">
        <v>3</v>
      </c>
      <c r="J201" s="141">
        <v>36317</v>
      </c>
      <c r="K201" s="142">
        <v>5</v>
      </c>
      <c r="L201" s="143" t="s">
        <v>480</v>
      </c>
      <c r="M201" s="141">
        <v>6000</v>
      </c>
      <c r="N201" s="144">
        <v>100</v>
      </c>
      <c r="O201" s="110" t="s">
        <v>26</v>
      </c>
      <c r="P201" s="147" t="s">
        <v>120</v>
      </c>
    </row>
    <row r="202" spans="1:16">
      <c r="A202" s="152">
        <v>198</v>
      </c>
      <c r="B202" s="158" t="s">
        <v>280</v>
      </c>
      <c r="C202" s="159" t="s">
        <v>281</v>
      </c>
      <c r="D202" s="110" t="s">
        <v>29</v>
      </c>
      <c r="E202" s="113" t="s">
        <v>141</v>
      </c>
      <c r="F202" s="160">
        <v>32</v>
      </c>
      <c r="G202" s="110">
        <v>20</v>
      </c>
      <c r="H202" s="141">
        <v>640</v>
      </c>
      <c r="I202" s="110">
        <v>3</v>
      </c>
      <c r="J202" s="141">
        <v>24211</v>
      </c>
      <c r="K202" s="142">
        <v>5</v>
      </c>
      <c r="L202" s="143" t="s">
        <v>480</v>
      </c>
      <c r="M202" s="141">
        <v>4000</v>
      </c>
      <c r="N202" s="144">
        <v>100</v>
      </c>
      <c r="O202" s="110" t="s">
        <v>26</v>
      </c>
      <c r="P202" s="147" t="s">
        <v>120</v>
      </c>
    </row>
    <row r="203" spans="1:16">
      <c r="A203" s="152">
        <v>199</v>
      </c>
      <c r="B203" s="159" t="s">
        <v>481</v>
      </c>
      <c r="C203" s="159" t="s">
        <v>482</v>
      </c>
      <c r="D203" s="110" t="s">
        <v>29</v>
      </c>
      <c r="E203" s="113" t="s">
        <v>141</v>
      </c>
      <c r="F203" s="160">
        <v>14</v>
      </c>
      <c r="G203" s="110">
        <v>20</v>
      </c>
      <c r="H203" s="141">
        <v>280</v>
      </c>
      <c r="I203" s="110">
        <v>3</v>
      </c>
      <c r="J203" s="141">
        <v>10592</v>
      </c>
      <c r="K203" s="142">
        <v>5</v>
      </c>
      <c r="L203" s="143" t="s">
        <v>480</v>
      </c>
      <c r="M203" s="141">
        <v>2000</v>
      </c>
      <c r="N203" s="144">
        <v>100</v>
      </c>
      <c r="O203" s="110" t="s">
        <v>26</v>
      </c>
      <c r="P203" s="147" t="s">
        <v>120</v>
      </c>
    </row>
    <row r="204" spans="1:16">
      <c r="A204" s="152">
        <v>200</v>
      </c>
      <c r="B204" s="158" t="s">
        <v>284</v>
      </c>
      <c r="C204" s="159" t="s">
        <v>285</v>
      </c>
      <c r="D204" s="110" t="s">
        <v>29</v>
      </c>
      <c r="E204" s="113" t="s">
        <v>141</v>
      </c>
      <c r="F204" s="160">
        <v>48</v>
      </c>
      <c r="G204" s="110">
        <v>20</v>
      </c>
      <c r="H204" s="141">
        <v>960</v>
      </c>
      <c r="I204" s="110">
        <v>3</v>
      </c>
      <c r="J204" s="141">
        <v>36317</v>
      </c>
      <c r="K204" s="142">
        <v>5</v>
      </c>
      <c r="L204" s="143" t="s">
        <v>480</v>
      </c>
      <c r="M204" s="141">
        <v>6000</v>
      </c>
      <c r="N204" s="144">
        <v>100</v>
      </c>
      <c r="O204" s="110" t="s">
        <v>26</v>
      </c>
      <c r="P204" s="147" t="s">
        <v>120</v>
      </c>
    </row>
    <row r="205" spans="1:16">
      <c r="A205" s="152">
        <v>201</v>
      </c>
      <c r="B205" s="158" t="s">
        <v>288</v>
      </c>
      <c r="C205" s="159" t="s">
        <v>289</v>
      </c>
      <c r="D205" s="110" t="s">
        <v>29</v>
      </c>
      <c r="E205" s="113" t="s">
        <v>141</v>
      </c>
      <c r="F205" s="160">
        <v>32</v>
      </c>
      <c r="G205" s="110">
        <v>20</v>
      </c>
      <c r="H205" s="141">
        <v>640</v>
      </c>
      <c r="I205" s="110">
        <v>3</v>
      </c>
      <c r="J205" s="141">
        <v>24211</v>
      </c>
      <c r="K205" s="142">
        <v>5</v>
      </c>
      <c r="L205" s="143" t="s">
        <v>480</v>
      </c>
      <c r="M205" s="141">
        <v>4000</v>
      </c>
      <c r="N205" s="144">
        <v>100</v>
      </c>
      <c r="O205" s="110" t="s">
        <v>26</v>
      </c>
      <c r="P205" s="147" t="s">
        <v>120</v>
      </c>
    </row>
    <row r="206" spans="1:16">
      <c r="A206" s="152">
        <v>202</v>
      </c>
      <c r="B206" s="159" t="s">
        <v>483</v>
      </c>
      <c r="C206" s="159" t="s">
        <v>484</v>
      </c>
      <c r="D206" s="110" t="s">
        <v>29</v>
      </c>
      <c r="E206" s="113" t="s">
        <v>141</v>
      </c>
      <c r="F206" s="160">
        <v>12</v>
      </c>
      <c r="G206" s="110">
        <v>20</v>
      </c>
      <c r="H206" s="141">
        <v>240</v>
      </c>
      <c r="I206" s="110">
        <v>3</v>
      </c>
      <c r="J206" s="141">
        <v>9079</v>
      </c>
      <c r="K206" s="142">
        <v>5</v>
      </c>
      <c r="L206" s="143" t="s">
        <v>480</v>
      </c>
      <c r="M206" s="141">
        <v>1500</v>
      </c>
      <c r="N206" s="144">
        <v>100</v>
      </c>
      <c r="O206" s="110" t="s">
        <v>26</v>
      </c>
      <c r="P206" s="147" t="s">
        <v>120</v>
      </c>
    </row>
    <row r="207" ht="22.5" spans="1:16">
      <c r="A207" s="152">
        <v>203</v>
      </c>
      <c r="B207" s="158" t="s">
        <v>292</v>
      </c>
      <c r="C207" s="159" t="s">
        <v>293</v>
      </c>
      <c r="D207" s="110" t="s">
        <v>29</v>
      </c>
      <c r="E207" s="113" t="s">
        <v>141</v>
      </c>
      <c r="F207" s="160">
        <v>48</v>
      </c>
      <c r="G207" s="110">
        <v>20</v>
      </c>
      <c r="H207" s="141">
        <v>960</v>
      </c>
      <c r="I207" s="110">
        <v>3</v>
      </c>
      <c r="J207" s="141">
        <v>36317</v>
      </c>
      <c r="K207" s="142">
        <v>5</v>
      </c>
      <c r="L207" s="143" t="s">
        <v>480</v>
      </c>
      <c r="M207" s="141">
        <v>6000</v>
      </c>
      <c r="N207" s="144">
        <v>100</v>
      </c>
      <c r="O207" s="110" t="s">
        <v>26</v>
      </c>
      <c r="P207" s="147" t="s">
        <v>106</v>
      </c>
    </row>
    <row r="208" spans="1:16">
      <c r="A208" s="152"/>
      <c r="B208" s="152" t="s">
        <v>485</v>
      </c>
      <c r="C208" s="152" t="s">
        <v>486</v>
      </c>
      <c r="D208" s="164" t="s">
        <v>487</v>
      </c>
      <c r="E208" s="164" t="s">
        <v>486</v>
      </c>
      <c r="F208" s="165">
        <v>194070</v>
      </c>
      <c r="G208" s="164" t="s">
        <v>486</v>
      </c>
      <c r="H208" s="165">
        <v>2024269</v>
      </c>
      <c r="I208" s="164" t="s">
        <v>486</v>
      </c>
      <c r="J208" s="165">
        <v>121753928</v>
      </c>
      <c r="K208" s="164" t="s">
        <v>486</v>
      </c>
      <c r="L208" s="164" t="s">
        <v>486</v>
      </c>
      <c r="M208" s="165">
        <v>22419000</v>
      </c>
      <c r="N208" s="164" t="s">
        <v>486</v>
      </c>
      <c r="O208" s="152" t="s">
        <v>486</v>
      </c>
      <c r="P208" s="110" t="s">
        <v>486</v>
      </c>
    </row>
  </sheetData>
  <autoFilter ref="A2:P208">
    <extLst/>
  </autoFilter>
  <mergeCells count="29">
    <mergeCell ref="A1:P1"/>
    <mergeCell ref="D29:E29"/>
    <mergeCell ref="D31:E31"/>
    <mergeCell ref="D32:E32"/>
    <mergeCell ref="D33:E33"/>
    <mergeCell ref="D34:E34"/>
    <mergeCell ref="D35:E35"/>
    <mergeCell ref="D36:E36"/>
    <mergeCell ref="A8:A9"/>
    <mergeCell ref="A24:A25"/>
    <mergeCell ref="B11:B14"/>
    <mergeCell ref="B15:B22"/>
    <mergeCell ref="I8:I9"/>
    <mergeCell ref="J8:J9"/>
    <mergeCell ref="J24:J25"/>
    <mergeCell ref="K8:K9"/>
    <mergeCell ref="K24:K25"/>
    <mergeCell ref="L8:L9"/>
    <mergeCell ref="L24:L25"/>
    <mergeCell ref="M8:M9"/>
    <mergeCell ref="M24:M25"/>
    <mergeCell ref="N8:N9"/>
    <mergeCell ref="N24:N25"/>
    <mergeCell ref="O8:O9"/>
    <mergeCell ref="O24:O25"/>
    <mergeCell ref="P8:P9"/>
    <mergeCell ref="P11:P14"/>
    <mergeCell ref="P15:P22"/>
    <mergeCell ref="P24:P25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41"/>
  <sheetViews>
    <sheetView workbookViewId="0">
      <selection activeCell="C143" sqref="C143"/>
    </sheetView>
  </sheetViews>
  <sheetFormatPr defaultColWidth="9.875" defaultRowHeight="27.75" customHeight="1"/>
  <cols>
    <col min="1" max="2" width="9.875" style="70"/>
    <col min="3" max="3" width="17.625" style="70" customWidth="1"/>
    <col min="4" max="4" width="13.375" style="70" customWidth="1"/>
    <col min="5" max="5" width="9.875" style="70"/>
    <col min="6" max="6" width="10.125" style="70" customWidth="1"/>
    <col min="7" max="16384" width="9.875" style="70"/>
  </cols>
  <sheetData>
    <row r="1" ht="54" customHeight="1" spans="2:17">
      <c r="B1" s="71" t="s">
        <v>1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</row>
    <row r="2" s="68" customFormat="1" ht="53.25" customHeight="1" spans="2:17">
      <c r="B2" s="72" t="s">
        <v>16</v>
      </c>
      <c r="C2" s="73" t="s">
        <v>3</v>
      </c>
      <c r="D2" s="73" t="s">
        <v>4</v>
      </c>
      <c r="E2" s="74" t="s">
        <v>17</v>
      </c>
      <c r="F2" s="74" t="s">
        <v>18</v>
      </c>
      <c r="G2" s="74" t="s">
        <v>5</v>
      </c>
      <c r="H2" s="75" t="s">
        <v>19</v>
      </c>
      <c r="I2" s="117" t="s">
        <v>7</v>
      </c>
      <c r="J2" s="42" t="s">
        <v>8</v>
      </c>
      <c r="K2" s="118" t="s">
        <v>20</v>
      </c>
      <c r="L2" s="42" t="s">
        <v>10</v>
      </c>
      <c r="M2" s="42" t="s">
        <v>11</v>
      </c>
      <c r="N2" s="42" t="s">
        <v>21</v>
      </c>
      <c r="O2" s="42" t="s">
        <v>13</v>
      </c>
      <c r="P2" s="119" t="s">
        <v>14</v>
      </c>
      <c r="Q2" s="42" t="s">
        <v>22</v>
      </c>
    </row>
    <row r="3" s="68" customFormat="1" customHeight="1" spans="2:17">
      <c r="B3" s="76">
        <v>1</v>
      </c>
      <c r="C3" s="77" t="s">
        <v>27</v>
      </c>
      <c r="D3" s="78" t="s">
        <v>28</v>
      </c>
      <c r="E3" s="26" t="s">
        <v>29</v>
      </c>
      <c r="F3" s="79" t="s">
        <v>30</v>
      </c>
      <c r="G3" s="80">
        <v>14791</v>
      </c>
      <c r="H3" s="26">
        <v>24</v>
      </c>
      <c r="I3" s="25">
        <v>354984</v>
      </c>
      <c r="J3" s="26">
        <v>5</v>
      </c>
      <c r="K3" s="120">
        <v>22615899</v>
      </c>
      <c r="L3" s="50">
        <v>3</v>
      </c>
      <c r="M3" s="94" t="s">
        <v>31</v>
      </c>
      <c r="N3" s="121">
        <v>4500000</v>
      </c>
      <c r="O3" s="52">
        <v>450000</v>
      </c>
      <c r="P3" s="26" t="s">
        <v>26</v>
      </c>
      <c r="Q3" s="122" t="s">
        <v>32</v>
      </c>
    </row>
    <row r="4" s="68" customFormat="1" customHeight="1" spans="2:17">
      <c r="B4" s="76">
        <v>2</v>
      </c>
      <c r="C4" s="81" t="s">
        <v>36</v>
      </c>
      <c r="D4" s="82" t="s">
        <v>37</v>
      </c>
      <c r="E4" s="76" t="s">
        <v>29</v>
      </c>
      <c r="F4" s="83" t="s">
        <v>38</v>
      </c>
      <c r="G4" s="84">
        <v>736.83</v>
      </c>
      <c r="H4" s="26">
        <v>23</v>
      </c>
      <c r="I4" s="25">
        <v>16947</v>
      </c>
      <c r="J4" s="26">
        <v>5</v>
      </c>
      <c r="K4" s="120">
        <v>1079693</v>
      </c>
      <c r="L4" s="50">
        <v>3</v>
      </c>
      <c r="M4" s="122" t="s">
        <v>39</v>
      </c>
      <c r="N4" s="121">
        <v>200000</v>
      </c>
      <c r="O4" s="52">
        <v>20000</v>
      </c>
      <c r="P4" s="123" t="s">
        <v>26</v>
      </c>
      <c r="Q4" s="94" t="s">
        <v>40</v>
      </c>
    </row>
    <row r="5" s="68" customFormat="1" customHeight="1" spans="2:17">
      <c r="B5" s="76">
        <v>3</v>
      </c>
      <c r="C5" s="81" t="s">
        <v>23</v>
      </c>
      <c r="D5" s="85" t="s">
        <v>24</v>
      </c>
      <c r="E5" s="76" t="s">
        <v>29</v>
      </c>
      <c r="F5" s="83" t="s">
        <v>44</v>
      </c>
      <c r="G5" s="84">
        <v>8000</v>
      </c>
      <c r="H5" s="26">
        <v>23</v>
      </c>
      <c r="I5" s="25">
        <v>184000</v>
      </c>
      <c r="J5" s="26">
        <v>8</v>
      </c>
      <c r="K5" s="120">
        <v>19634277</v>
      </c>
      <c r="L5" s="50">
        <v>3</v>
      </c>
      <c r="M5" s="122" t="s">
        <v>25</v>
      </c>
      <c r="N5" s="121">
        <v>1800000</v>
      </c>
      <c r="O5" s="52">
        <v>250000</v>
      </c>
      <c r="P5" s="123" t="s">
        <v>26</v>
      </c>
      <c r="Q5" s="122" t="s">
        <v>45</v>
      </c>
    </row>
    <row r="6" s="68" customFormat="1" ht="33" customHeight="1" spans="2:17">
      <c r="B6" s="76">
        <v>4</v>
      </c>
      <c r="C6" s="77" t="s">
        <v>49</v>
      </c>
      <c r="D6" s="78" t="s">
        <v>50</v>
      </c>
      <c r="E6" s="26" t="s">
        <v>51</v>
      </c>
      <c r="F6" s="79" t="s">
        <v>52</v>
      </c>
      <c r="G6" s="80">
        <v>2628.79</v>
      </c>
      <c r="H6" s="26">
        <v>10</v>
      </c>
      <c r="I6" s="25">
        <v>26288</v>
      </c>
      <c r="J6" s="26">
        <v>2</v>
      </c>
      <c r="K6" s="120">
        <v>640373</v>
      </c>
      <c r="L6" s="50">
        <v>3</v>
      </c>
      <c r="M6" s="94" t="s">
        <v>53</v>
      </c>
      <c r="N6" s="121">
        <v>200000</v>
      </c>
      <c r="O6" s="52">
        <v>100000</v>
      </c>
      <c r="P6" s="26" t="s">
        <v>26</v>
      </c>
      <c r="Q6" s="94" t="s">
        <v>54</v>
      </c>
    </row>
    <row r="7" s="68" customFormat="1" ht="30.75" customHeight="1" spans="2:17">
      <c r="B7" s="76">
        <v>5</v>
      </c>
      <c r="C7" s="86" t="s">
        <v>63</v>
      </c>
      <c r="D7" s="87" t="s">
        <v>64</v>
      </c>
      <c r="E7" s="88" t="s">
        <v>29</v>
      </c>
      <c r="F7" s="89" t="s">
        <v>65</v>
      </c>
      <c r="G7" s="90">
        <v>322.19</v>
      </c>
      <c r="H7" s="88">
        <v>25</v>
      </c>
      <c r="I7" s="124">
        <v>8055</v>
      </c>
      <c r="J7" s="125">
        <v>5</v>
      </c>
      <c r="K7" s="126">
        <v>3827433</v>
      </c>
      <c r="L7" s="127">
        <v>3</v>
      </c>
      <c r="M7" s="128" t="s">
        <v>66</v>
      </c>
      <c r="N7" s="129">
        <v>800000</v>
      </c>
      <c r="O7" s="130">
        <v>50000</v>
      </c>
      <c r="P7" s="131" t="s">
        <v>26</v>
      </c>
      <c r="Q7" s="139" t="s">
        <v>54</v>
      </c>
    </row>
    <row r="8" s="69" customFormat="1" customHeight="1" spans="1:17">
      <c r="A8" s="68"/>
      <c r="B8" s="76"/>
      <c r="C8" s="81" t="s">
        <v>70</v>
      </c>
      <c r="D8" s="85" t="s">
        <v>71</v>
      </c>
      <c r="E8" s="91" t="s">
        <v>29</v>
      </c>
      <c r="F8" s="92" t="s">
        <v>72</v>
      </c>
      <c r="G8" s="84">
        <v>1486.32</v>
      </c>
      <c r="H8" s="26">
        <v>35</v>
      </c>
      <c r="I8" s="124">
        <v>52021</v>
      </c>
      <c r="J8" s="132"/>
      <c r="K8" s="133"/>
      <c r="L8" s="134"/>
      <c r="M8" s="135"/>
      <c r="N8" s="136"/>
      <c r="O8" s="137"/>
      <c r="P8" s="138"/>
      <c r="Q8" s="140"/>
    </row>
    <row r="9" s="69" customFormat="1" customHeight="1" spans="1:17">
      <c r="A9" s="68"/>
      <c r="B9" s="76">
        <v>6</v>
      </c>
      <c r="C9" s="93" t="s">
        <v>75</v>
      </c>
      <c r="D9" s="94" t="s">
        <v>76</v>
      </c>
      <c r="E9" s="26" t="s">
        <v>29</v>
      </c>
      <c r="F9" s="79" t="s">
        <v>77</v>
      </c>
      <c r="G9" s="95">
        <v>1268.31</v>
      </c>
      <c r="H9" s="26">
        <v>26</v>
      </c>
      <c r="I9" s="124">
        <v>32976</v>
      </c>
      <c r="J9" s="26">
        <v>5</v>
      </c>
      <c r="K9" s="120">
        <v>2100889</v>
      </c>
      <c r="L9" s="50">
        <v>3</v>
      </c>
      <c r="M9" s="94" t="s">
        <v>78</v>
      </c>
      <c r="N9" s="121">
        <v>400000</v>
      </c>
      <c r="O9" s="52">
        <v>30000</v>
      </c>
      <c r="P9" s="26" t="s">
        <v>79</v>
      </c>
      <c r="Q9" s="122" t="s">
        <v>80</v>
      </c>
    </row>
    <row r="10" s="68" customFormat="1" customHeight="1" spans="2:17">
      <c r="B10" s="76">
        <v>7</v>
      </c>
      <c r="C10" s="96" t="s">
        <v>81</v>
      </c>
      <c r="D10" s="97" t="s">
        <v>82</v>
      </c>
      <c r="E10" s="26" t="s">
        <v>29</v>
      </c>
      <c r="F10" s="79" t="s">
        <v>83</v>
      </c>
      <c r="G10" s="80">
        <v>805.37</v>
      </c>
      <c r="H10" s="26">
        <v>30</v>
      </c>
      <c r="I10" s="124">
        <v>24161</v>
      </c>
      <c r="J10" s="26">
        <v>5</v>
      </c>
      <c r="K10" s="120">
        <v>1539295</v>
      </c>
      <c r="L10" s="50">
        <v>3</v>
      </c>
      <c r="M10" s="122" t="s">
        <v>84</v>
      </c>
      <c r="N10" s="121">
        <v>300000</v>
      </c>
      <c r="O10" s="52">
        <v>30000</v>
      </c>
      <c r="P10" s="26" t="s">
        <v>26</v>
      </c>
      <c r="Q10" s="139" t="s">
        <v>85</v>
      </c>
    </row>
    <row r="11" s="68" customFormat="1" customHeight="1" spans="2:17">
      <c r="B11" s="76">
        <v>8</v>
      </c>
      <c r="C11" s="98"/>
      <c r="D11" s="97" t="s">
        <v>86</v>
      </c>
      <c r="E11" s="26" t="s">
        <v>29</v>
      </c>
      <c r="F11" s="79" t="s">
        <v>83</v>
      </c>
      <c r="G11" s="80">
        <v>737.46</v>
      </c>
      <c r="H11" s="26">
        <v>30</v>
      </c>
      <c r="I11" s="124">
        <v>22124</v>
      </c>
      <c r="J11" s="26">
        <v>5</v>
      </c>
      <c r="K11" s="120">
        <v>1409499</v>
      </c>
      <c r="L11" s="50">
        <v>3</v>
      </c>
      <c r="M11" s="122" t="s">
        <v>84</v>
      </c>
      <c r="N11" s="121">
        <v>300000</v>
      </c>
      <c r="O11" s="52">
        <v>20000</v>
      </c>
      <c r="P11" s="26" t="s">
        <v>26</v>
      </c>
      <c r="Q11" s="146"/>
    </row>
    <row r="12" s="68" customFormat="1" customHeight="1" spans="2:17">
      <c r="B12" s="76">
        <v>9</v>
      </c>
      <c r="C12" s="98"/>
      <c r="D12" s="97" t="s">
        <v>87</v>
      </c>
      <c r="E12" s="26" t="s">
        <v>29</v>
      </c>
      <c r="F12" s="79" t="s">
        <v>83</v>
      </c>
      <c r="G12" s="80">
        <v>1097.72</v>
      </c>
      <c r="H12" s="26">
        <v>30</v>
      </c>
      <c r="I12" s="124">
        <v>32932</v>
      </c>
      <c r="J12" s="26">
        <v>5</v>
      </c>
      <c r="K12" s="120">
        <v>2098060</v>
      </c>
      <c r="L12" s="50">
        <v>3</v>
      </c>
      <c r="M12" s="122" t="s">
        <v>84</v>
      </c>
      <c r="N12" s="121">
        <v>400000</v>
      </c>
      <c r="O12" s="52">
        <v>30000</v>
      </c>
      <c r="P12" s="26" t="s">
        <v>26</v>
      </c>
      <c r="Q12" s="146"/>
    </row>
    <row r="13" s="68" customFormat="1" customHeight="1" spans="2:17">
      <c r="B13" s="76">
        <v>10</v>
      </c>
      <c r="C13" s="99"/>
      <c r="D13" s="97" t="s">
        <v>88</v>
      </c>
      <c r="E13" s="26" t="s">
        <v>29</v>
      </c>
      <c r="F13" s="79" t="s">
        <v>83</v>
      </c>
      <c r="G13" s="80">
        <v>758.36</v>
      </c>
      <c r="H13" s="26">
        <v>30</v>
      </c>
      <c r="I13" s="124">
        <v>22751</v>
      </c>
      <c r="J13" s="26">
        <v>5</v>
      </c>
      <c r="K13" s="120">
        <v>1449445</v>
      </c>
      <c r="L13" s="50">
        <v>3</v>
      </c>
      <c r="M13" s="122" t="s">
        <v>84</v>
      </c>
      <c r="N13" s="121">
        <v>300000</v>
      </c>
      <c r="O13" s="52">
        <v>20000</v>
      </c>
      <c r="P13" s="26" t="s">
        <v>26</v>
      </c>
      <c r="Q13" s="140"/>
    </row>
    <row r="14" s="69" customFormat="1" customHeight="1" spans="1:17">
      <c r="A14" s="68"/>
      <c r="B14" s="76">
        <v>11</v>
      </c>
      <c r="C14" s="96" t="s">
        <v>81</v>
      </c>
      <c r="D14" s="97" t="s">
        <v>91</v>
      </c>
      <c r="E14" s="26" t="s">
        <v>29</v>
      </c>
      <c r="F14" s="79" t="s">
        <v>92</v>
      </c>
      <c r="G14" s="80">
        <v>1298.02</v>
      </c>
      <c r="H14" s="26">
        <v>40</v>
      </c>
      <c r="I14" s="124">
        <v>51921</v>
      </c>
      <c r="J14" s="26">
        <v>5</v>
      </c>
      <c r="K14" s="120">
        <v>3307855</v>
      </c>
      <c r="L14" s="50">
        <v>3</v>
      </c>
      <c r="M14" s="122" t="s">
        <v>84</v>
      </c>
      <c r="N14" s="121">
        <v>700000</v>
      </c>
      <c r="O14" s="52">
        <v>40000</v>
      </c>
      <c r="P14" s="26" t="s">
        <v>26</v>
      </c>
      <c r="Q14" s="139" t="s">
        <v>93</v>
      </c>
    </row>
    <row r="15" s="69" customFormat="1" customHeight="1" spans="1:17">
      <c r="A15" s="68"/>
      <c r="B15" s="76">
        <v>12</v>
      </c>
      <c r="C15" s="98"/>
      <c r="D15" s="97" t="s">
        <v>94</v>
      </c>
      <c r="E15" s="26" t="s">
        <v>29</v>
      </c>
      <c r="F15" s="79" t="s">
        <v>92</v>
      </c>
      <c r="G15" s="80">
        <v>799.51</v>
      </c>
      <c r="H15" s="26">
        <v>40</v>
      </c>
      <c r="I15" s="124">
        <v>31980</v>
      </c>
      <c r="J15" s="26">
        <v>5</v>
      </c>
      <c r="K15" s="120">
        <v>2037459</v>
      </c>
      <c r="L15" s="50">
        <v>3</v>
      </c>
      <c r="M15" s="122" t="s">
        <v>84</v>
      </c>
      <c r="N15" s="121">
        <v>400000</v>
      </c>
      <c r="O15" s="52">
        <v>20000</v>
      </c>
      <c r="P15" s="26" t="s">
        <v>26</v>
      </c>
      <c r="Q15" s="146"/>
    </row>
    <row r="16" s="68" customFormat="1" ht="30.75" customHeight="1" spans="2:17">
      <c r="B16" s="76">
        <v>13</v>
      </c>
      <c r="C16" s="98"/>
      <c r="D16" s="97" t="s">
        <v>96</v>
      </c>
      <c r="E16" s="26" t="s">
        <v>29</v>
      </c>
      <c r="F16" s="79" t="s">
        <v>97</v>
      </c>
      <c r="G16" s="80">
        <v>666.39</v>
      </c>
      <c r="H16" s="26">
        <v>40</v>
      </c>
      <c r="I16" s="124">
        <v>26656</v>
      </c>
      <c r="J16" s="26">
        <v>5</v>
      </c>
      <c r="K16" s="120">
        <v>1698218</v>
      </c>
      <c r="L16" s="50">
        <v>3</v>
      </c>
      <c r="M16" s="122" t="s">
        <v>84</v>
      </c>
      <c r="N16" s="121">
        <v>400000</v>
      </c>
      <c r="O16" s="52">
        <v>20000</v>
      </c>
      <c r="P16" s="26" t="s">
        <v>26</v>
      </c>
      <c r="Q16" s="146"/>
    </row>
    <row r="17" s="68" customFormat="1" customHeight="1" spans="2:17">
      <c r="B17" s="76">
        <v>14</v>
      </c>
      <c r="C17" s="98"/>
      <c r="D17" s="97" t="s">
        <v>98</v>
      </c>
      <c r="E17" s="26" t="s">
        <v>29</v>
      </c>
      <c r="F17" s="79" t="s">
        <v>97</v>
      </c>
      <c r="G17" s="80">
        <v>508.8</v>
      </c>
      <c r="H17" s="26">
        <v>40</v>
      </c>
      <c r="I17" s="124">
        <v>20352</v>
      </c>
      <c r="J17" s="26">
        <v>5</v>
      </c>
      <c r="K17" s="120">
        <v>1296618</v>
      </c>
      <c r="L17" s="50">
        <v>3</v>
      </c>
      <c r="M17" s="122" t="s">
        <v>84</v>
      </c>
      <c r="N17" s="121">
        <v>300000</v>
      </c>
      <c r="O17" s="52">
        <v>20000</v>
      </c>
      <c r="P17" s="26" t="s">
        <v>26</v>
      </c>
      <c r="Q17" s="146"/>
    </row>
    <row r="18" s="68" customFormat="1" ht="30" customHeight="1" spans="2:17">
      <c r="B18" s="76">
        <v>15</v>
      </c>
      <c r="C18" s="98"/>
      <c r="D18" s="97" t="s">
        <v>100</v>
      </c>
      <c r="E18" s="26" t="s">
        <v>29</v>
      </c>
      <c r="F18" s="79" t="s">
        <v>97</v>
      </c>
      <c r="G18" s="80">
        <v>982.64</v>
      </c>
      <c r="H18" s="26">
        <v>40</v>
      </c>
      <c r="I18" s="124">
        <v>39306</v>
      </c>
      <c r="J18" s="26">
        <v>5</v>
      </c>
      <c r="K18" s="120">
        <v>2504145</v>
      </c>
      <c r="L18" s="50">
        <v>3</v>
      </c>
      <c r="M18" s="122" t="s">
        <v>84</v>
      </c>
      <c r="N18" s="121">
        <v>500000</v>
      </c>
      <c r="O18" s="52">
        <v>30000</v>
      </c>
      <c r="P18" s="26" t="s">
        <v>26</v>
      </c>
      <c r="Q18" s="146"/>
    </row>
    <row r="19" s="68" customFormat="1" ht="45" customHeight="1" spans="2:17">
      <c r="B19" s="76">
        <v>16</v>
      </c>
      <c r="C19" s="98"/>
      <c r="D19" s="97" t="s">
        <v>101</v>
      </c>
      <c r="E19" s="26" t="s">
        <v>29</v>
      </c>
      <c r="F19" s="79" t="s">
        <v>102</v>
      </c>
      <c r="G19" s="80">
        <v>541.22</v>
      </c>
      <c r="H19" s="26">
        <v>40</v>
      </c>
      <c r="I19" s="124">
        <v>21649</v>
      </c>
      <c r="J19" s="26">
        <v>5</v>
      </c>
      <c r="K19" s="120">
        <v>1379237</v>
      </c>
      <c r="L19" s="50">
        <v>3</v>
      </c>
      <c r="M19" s="122" t="s">
        <v>84</v>
      </c>
      <c r="N19" s="121">
        <v>300000</v>
      </c>
      <c r="O19" s="52">
        <v>20000</v>
      </c>
      <c r="P19" s="26" t="s">
        <v>26</v>
      </c>
      <c r="Q19" s="146"/>
    </row>
    <row r="20" s="68" customFormat="1" ht="45" customHeight="1" spans="2:17">
      <c r="B20" s="76">
        <v>17</v>
      </c>
      <c r="C20" s="98"/>
      <c r="D20" s="97" t="s">
        <v>103</v>
      </c>
      <c r="E20" s="26" t="s">
        <v>29</v>
      </c>
      <c r="F20" s="79" t="s">
        <v>102</v>
      </c>
      <c r="G20" s="80">
        <v>905.9</v>
      </c>
      <c r="H20" s="26">
        <v>40</v>
      </c>
      <c r="I20" s="124">
        <v>36236</v>
      </c>
      <c r="J20" s="26">
        <v>5</v>
      </c>
      <c r="K20" s="120">
        <v>2308582</v>
      </c>
      <c r="L20" s="50">
        <v>3</v>
      </c>
      <c r="M20" s="122" t="s">
        <v>84</v>
      </c>
      <c r="N20" s="121">
        <v>500000</v>
      </c>
      <c r="O20" s="52">
        <v>30000</v>
      </c>
      <c r="P20" s="26" t="s">
        <v>26</v>
      </c>
      <c r="Q20" s="146"/>
    </row>
    <row r="21" s="68" customFormat="1" customHeight="1" spans="2:17">
      <c r="B21" s="76">
        <v>18</v>
      </c>
      <c r="C21" s="99"/>
      <c r="D21" s="97" t="s">
        <v>104</v>
      </c>
      <c r="E21" s="26" t="s">
        <v>29</v>
      </c>
      <c r="F21" s="79" t="s">
        <v>102</v>
      </c>
      <c r="G21" s="80">
        <v>997.93</v>
      </c>
      <c r="H21" s="26">
        <v>40</v>
      </c>
      <c r="I21" s="124">
        <v>39917</v>
      </c>
      <c r="J21" s="26">
        <v>5</v>
      </c>
      <c r="K21" s="120">
        <v>2543110</v>
      </c>
      <c r="L21" s="50">
        <v>3</v>
      </c>
      <c r="M21" s="122" t="s">
        <v>84</v>
      </c>
      <c r="N21" s="121">
        <v>500000</v>
      </c>
      <c r="O21" s="52">
        <v>30000</v>
      </c>
      <c r="P21" s="26" t="s">
        <v>26</v>
      </c>
      <c r="Q21" s="140"/>
    </row>
    <row r="22" s="68" customFormat="1" customHeight="1" spans="2:17">
      <c r="B22" s="76">
        <v>19</v>
      </c>
      <c r="C22" s="81" t="s">
        <v>33</v>
      </c>
      <c r="D22" s="85" t="s">
        <v>34</v>
      </c>
      <c r="E22" s="76" t="s">
        <v>51</v>
      </c>
      <c r="F22" s="100" t="s">
        <v>105</v>
      </c>
      <c r="G22" s="101">
        <v>1049.93</v>
      </c>
      <c r="H22" s="26">
        <v>22</v>
      </c>
      <c r="I22" s="124">
        <v>23098</v>
      </c>
      <c r="J22" s="26">
        <v>5</v>
      </c>
      <c r="K22" s="120">
        <v>1471594</v>
      </c>
      <c r="L22" s="50">
        <v>3</v>
      </c>
      <c r="M22" s="122" t="s">
        <v>35</v>
      </c>
      <c r="N22" s="121">
        <v>300000</v>
      </c>
      <c r="O22" s="52">
        <v>30000</v>
      </c>
      <c r="P22" s="123" t="s">
        <v>26</v>
      </c>
      <c r="Q22" s="122" t="s">
        <v>106</v>
      </c>
    </row>
    <row r="23" s="68" customFormat="1" customHeight="1" spans="2:17">
      <c r="B23" s="76">
        <v>20</v>
      </c>
      <c r="C23" s="93" t="s">
        <v>107</v>
      </c>
      <c r="D23" s="94" t="s">
        <v>108</v>
      </c>
      <c r="E23" s="26" t="s">
        <v>29</v>
      </c>
      <c r="F23" s="79" t="s">
        <v>109</v>
      </c>
      <c r="G23" s="101">
        <v>489.33</v>
      </c>
      <c r="H23" s="26">
        <v>50</v>
      </c>
      <c r="I23" s="124">
        <v>24467</v>
      </c>
      <c r="J23" s="26">
        <v>5</v>
      </c>
      <c r="K23" s="126">
        <v>3596817</v>
      </c>
      <c r="L23" s="127">
        <v>3</v>
      </c>
      <c r="M23" s="139" t="s">
        <v>110</v>
      </c>
      <c r="N23" s="129">
        <v>700000</v>
      </c>
      <c r="O23" s="130">
        <v>50000</v>
      </c>
      <c r="P23" s="125" t="s">
        <v>26</v>
      </c>
      <c r="Q23" s="139" t="s">
        <v>111</v>
      </c>
    </row>
    <row r="24" s="68" customFormat="1" customHeight="1" spans="2:17">
      <c r="B24" s="76"/>
      <c r="C24" s="93" t="s">
        <v>112</v>
      </c>
      <c r="D24" s="94" t="s">
        <v>108</v>
      </c>
      <c r="E24" s="26" t="s">
        <v>29</v>
      </c>
      <c r="F24" s="79" t="s">
        <v>113</v>
      </c>
      <c r="G24" s="101">
        <v>1066.33</v>
      </c>
      <c r="H24" s="26">
        <v>30</v>
      </c>
      <c r="I24" s="124">
        <v>31990</v>
      </c>
      <c r="J24" s="26">
        <v>5</v>
      </c>
      <c r="K24" s="133"/>
      <c r="L24" s="134"/>
      <c r="M24" s="140"/>
      <c r="N24" s="136"/>
      <c r="O24" s="137"/>
      <c r="P24" s="132"/>
      <c r="Q24" s="140"/>
    </row>
    <row r="25" s="68" customFormat="1" customHeight="1" spans="2:17">
      <c r="B25" s="76">
        <v>21</v>
      </c>
      <c r="C25" s="93" t="s">
        <v>41</v>
      </c>
      <c r="D25" s="94" t="s">
        <v>42</v>
      </c>
      <c r="E25" s="26" t="s">
        <v>51</v>
      </c>
      <c r="F25" s="100" t="s">
        <v>58</v>
      </c>
      <c r="G25" s="95">
        <v>1000</v>
      </c>
      <c r="H25" s="26">
        <v>43</v>
      </c>
      <c r="I25" s="124">
        <v>43000</v>
      </c>
      <c r="J25" s="26">
        <v>5</v>
      </c>
      <c r="K25" s="120">
        <v>2739514</v>
      </c>
      <c r="L25" s="121">
        <v>3</v>
      </c>
      <c r="M25" s="94" t="s">
        <v>43</v>
      </c>
      <c r="N25" s="121">
        <v>500000</v>
      </c>
      <c r="O25" s="52">
        <v>30000</v>
      </c>
      <c r="P25" s="24" t="s">
        <v>26</v>
      </c>
      <c r="Q25" s="122" t="s">
        <v>106</v>
      </c>
    </row>
    <row r="26" s="68" customFormat="1" customHeight="1" spans="2:17">
      <c r="B26" s="76">
        <v>22</v>
      </c>
      <c r="C26" s="93" t="s">
        <v>46</v>
      </c>
      <c r="D26" s="94" t="s">
        <v>47</v>
      </c>
      <c r="E26" s="26" t="s">
        <v>51</v>
      </c>
      <c r="F26" s="76" t="s">
        <v>114</v>
      </c>
      <c r="G26" s="101">
        <v>676</v>
      </c>
      <c r="H26" s="26">
        <v>12</v>
      </c>
      <c r="I26" s="124">
        <v>8112</v>
      </c>
      <c r="J26" s="26">
        <v>5</v>
      </c>
      <c r="K26" s="120">
        <v>516813</v>
      </c>
      <c r="L26" s="121">
        <v>3</v>
      </c>
      <c r="M26" s="94" t="s">
        <v>48</v>
      </c>
      <c r="N26" s="121">
        <v>50000</v>
      </c>
      <c r="O26" s="52">
        <v>20000</v>
      </c>
      <c r="P26" s="24" t="s">
        <v>26</v>
      </c>
      <c r="Q26" s="122" t="s">
        <v>115</v>
      </c>
    </row>
    <row r="27" customHeight="1" spans="2:17">
      <c r="B27" s="76">
        <v>23</v>
      </c>
      <c r="C27" s="102" t="s">
        <v>73</v>
      </c>
      <c r="D27" s="103" t="s">
        <v>74</v>
      </c>
      <c r="E27" s="104" t="s">
        <v>123</v>
      </c>
      <c r="F27" s="105"/>
      <c r="G27" s="101">
        <v>1504.75</v>
      </c>
      <c r="H27" s="26">
        <v>3</v>
      </c>
      <c r="I27" s="124">
        <v>4514</v>
      </c>
      <c r="J27" s="26">
        <v>5</v>
      </c>
      <c r="K27" s="25">
        <v>287601</v>
      </c>
      <c r="L27" s="121">
        <v>3</v>
      </c>
      <c r="M27" s="85" t="s">
        <v>69</v>
      </c>
      <c r="N27" s="121">
        <v>50000</v>
      </c>
      <c r="O27" s="52">
        <v>40000</v>
      </c>
      <c r="P27" s="26" t="s">
        <v>26</v>
      </c>
      <c r="Q27" s="94" t="s">
        <v>106</v>
      </c>
    </row>
    <row r="28" customHeight="1" spans="2:17">
      <c r="B28" s="76">
        <v>24</v>
      </c>
      <c r="C28" s="102" t="s">
        <v>89</v>
      </c>
      <c r="D28" s="103" t="s">
        <v>90</v>
      </c>
      <c r="E28" s="104" t="s">
        <v>123</v>
      </c>
      <c r="F28" s="105"/>
      <c r="G28" s="101">
        <v>683.44</v>
      </c>
      <c r="H28" s="26">
        <v>3</v>
      </c>
      <c r="I28" s="124">
        <v>2050</v>
      </c>
      <c r="J28" s="26">
        <v>5</v>
      </c>
      <c r="K28" s="25">
        <v>130605</v>
      </c>
      <c r="L28" s="121">
        <v>3</v>
      </c>
      <c r="M28" s="85" t="s">
        <v>69</v>
      </c>
      <c r="N28" s="121">
        <v>50000</v>
      </c>
      <c r="O28" s="52">
        <v>200000</v>
      </c>
      <c r="P28" s="26" t="s">
        <v>26</v>
      </c>
      <c r="Q28" s="94" t="s">
        <v>106</v>
      </c>
    </row>
    <row r="29" customHeight="1" spans="2:17">
      <c r="B29" s="76">
        <v>25</v>
      </c>
      <c r="C29" s="102" t="s">
        <v>89</v>
      </c>
      <c r="D29" s="103" t="s">
        <v>90</v>
      </c>
      <c r="E29" s="104" t="s">
        <v>123</v>
      </c>
      <c r="F29" s="105"/>
      <c r="G29" s="101">
        <v>2415.6</v>
      </c>
      <c r="H29" s="26">
        <v>3.4</v>
      </c>
      <c r="I29" s="124">
        <v>8213</v>
      </c>
      <c r="J29" s="26">
        <v>5</v>
      </c>
      <c r="K29" s="25">
        <v>523250</v>
      </c>
      <c r="L29" s="121">
        <v>3</v>
      </c>
      <c r="M29" s="85" t="s">
        <v>69</v>
      </c>
      <c r="N29" s="121">
        <v>100000</v>
      </c>
      <c r="O29" s="52">
        <v>200000</v>
      </c>
      <c r="P29" s="26" t="s">
        <v>26</v>
      </c>
      <c r="Q29" s="94" t="s">
        <v>106</v>
      </c>
    </row>
    <row r="30" customHeight="1" spans="2:17">
      <c r="B30" s="76">
        <v>26</v>
      </c>
      <c r="C30" s="102" t="s">
        <v>67</v>
      </c>
      <c r="D30" s="103" t="s">
        <v>68</v>
      </c>
      <c r="E30" s="106" t="s">
        <v>135</v>
      </c>
      <c r="F30" s="107"/>
      <c r="G30" s="101">
        <v>4977.28</v>
      </c>
      <c r="H30" s="26">
        <v>3.1</v>
      </c>
      <c r="I30" s="124">
        <v>15430</v>
      </c>
      <c r="J30" s="26">
        <v>5</v>
      </c>
      <c r="K30" s="25">
        <v>983012</v>
      </c>
      <c r="L30" s="121">
        <v>3</v>
      </c>
      <c r="M30" s="85" t="s">
        <v>69</v>
      </c>
      <c r="N30" s="121">
        <v>200000</v>
      </c>
      <c r="O30" s="52">
        <v>100000</v>
      </c>
      <c r="P30" s="26" t="s">
        <v>26</v>
      </c>
      <c r="Q30" s="94" t="s">
        <v>106</v>
      </c>
    </row>
    <row r="31" customHeight="1" spans="2:17">
      <c r="B31" s="76">
        <v>27</v>
      </c>
      <c r="C31" s="108" t="s">
        <v>130</v>
      </c>
      <c r="D31" s="109" t="s">
        <v>131</v>
      </c>
      <c r="E31" s="110" t="s">
        <v>51</v>
      </c>
      <c r="F31" s="111" t="s">
        <v>141</v>
      </c>
      <c r="G31" s="112">
        <v>41.66</v>
      </c>
      <c r="H31" s="110">
        <v>24</v>
      </c>
      <c r="I31" s="141">
        <v>1000</v>
      </c>
      <c r="J31" s="110">
        <v>1</v>
      </c>
      <c r="K31" s="141">
        <v>12000</v>
      </c>
      <c r="L31" s="142" t="s">
        <v>142</v>
      </c>
      <c r="M31" s="143" t="s">
        <v>143</v>
      </c>
      <c r="N31" s="141">
        <v>6000</v>
      </c>
      <c r="O31" s="144">
        <v>100</v>
      </c>
      <c r="P31" s="145" t="s">
        <v>26</v>
      </c>
      <c r="Q31" s="147" t="s">
        <v>120</v>
      </c>
    </row>
    <row r="32" customHeight="1" spans="2:17">
      <c r="B32" s="76">
        <v>28</v>
      </c>
      <c r="C32" s="108" t="s">
        <v>132</v>
      </c>
      <c r="D32" s="109" t="s">
        <v>131</v>
      </c>
      <c r="E32" s="110" t="s">
        <v>51</v>
      </c>
      <c r="F32" s="111" t="s">
        <v>141</v>
      </c>
      <c r="G32" s="112">
        <v>41.66</v>
      </c>
      <c r="H32" s="110">
        <v>24</v>
      </c>
      <c r="I32" s="141">
        <v>1000</v>
      </c>
      <c r="J32" s="110">
        <v>1</v>
      </c>
      <c r="K32" s="141">
        <v>12000</v>
      </c>
      <c r="L32" s="142" t="s">
        <v>142</v>
      </c>
      <c r="M32" s="143" t="s">
        <v>143</v>
      </c>
      <c r="N32" s="141">
        <v>6000</v>
      </c>
      <c r="O32" s="144">
        <v>100</v>
      </c>
      <c r="P32" s="145" t="s">
        <v>26</v>
      </c>
      <c r="Q32" s="147" t="s">
        <v>120</v>
      </c>
    </row>
    <row r="33" customHeight="1" spans="2:17">
      <c r="B33" s="76">
        <v>29</v>
      </c>
      <c r="C33" s="108" t="s">
        <v>134</v>
      </c>
      <c r="D33" s="109" t="s">
        <v>131</v>
      </c>
      <c r="E33" s="110" t="s">
        <v>51</v>
      </c>
      <c r="F33" s="111" t="s">
        <v>141</v>
      </c>
      <c r="G33" s="112">
        <v>41.66</v>
      </c>
      <c r="H33" s="110">
        <v>24</v>
      </c>
      <c r="I33" s="141">
        <v>1000</v>
      </c>
      <c r="J33" s="110">
        <v>1</v>
      </c>
      <c r="K33" s="141">
        <v>12000</v>
      </c>
      <c r="L33" s="142" t="s">
        <v>142</v>
      </c>
      <c r="M33" s="143" t="s">
        <v>143</v>
      </c>
      <c r="N33" s="141">
        <v>6000</v>
      </c>
      <c r="O33" s="144">
        <v>100</v>
      </c>
      <c r="P33" s="145" t="s">
        <v>26</v>
      </c>
      <c r="Q33" s="147" t="s">
        <v>120</v>
      </c>
    </row>
    <row r="34" customHeight="1" spans="2:17">
      <c r="B34" s="76">
        <v>30</v>
      </c>
      <c r="C34" s="108" t="s">
        <v>140</v>
      </c>
      <c r="D34" s="109" t="s">
        <v>131</v>
      </c>
      <c r="E34" s="110" t="s">
        <v>51</v>
      </c>
      <c r="F34" s="111" t="s">
        <v>141</v>
      </c>
      <c r="G34" s="112">
        <v>41.66</v>
      </c>
      <c r="H34" s="110">
        <v>24</v>
      </c>
      <c r="I34" s="141">
        <v>1000</v>
      </c>
      <c r="J34" s="110">
        <v>1</v>
      </c>
      <c r="K34" s="141">
        <v>12000</v>
      </c>
      <c r="L34" s="142" t="s">
        <v>142</v>
      </c>
      <c r="M34" s="143" t="s">
        <v>143</v>
      </c>
      <c r="N34" s="141">
        <v>6000</v>
      </c>
      <c r="O34" s="144">
        <v>100</v>
      </c>
      <c r="P34" s="145" t="s">
        <v>26</v>
      </c>
      <c r="Q34" s="147" t="s">
        <v>120</v>
      </c>
    </row>
    <row r="35" customHeight="1" spans="2:17">
      <c r="B35" s="76">
        <v>31</v>
      </c>
      <c r="C35" s="108" t="s">
        <v>144</v>
      </c>
      <c r="D35" s="109" t="s">
        <v>131</v>
      </c>
      <c r="E35" s="110" t="s">
        <v>51</v>
      </c>
      <c r="F35" s="111" t="s">
        <v>141</v>
      </c>
      <c r="G35" s="112">
        <v>41.66</v>
      </c>
      <c r="H35" s="110">
        <v>24</v>
      </c>
      <c r="I35" s="141">
        <v>1000</v>
      </c>
      <c r="J35" s="110">
        <v>1</v>
      </c>
      <c r="K35" s="141">
        <v>12000</v>
      </c>
      <c r="L35" s="142" t="s">
        <v>142</v>
      </c>
      <c r="M35" s="143" t="s">
        <v>143</v>
      </c>
      <c r="N35" s="141">
        <v>6000</v>
      </c>
      <c r="O35" s="144">
        <v>100</v>
      </c>
      <c r="P35" s="145" t="s">
        <v>26</v>
      </c>
      <c r="Q35" s="147" t="s">
        <v>120</v>
      </c>
    </row>
    <row r="36" customHeight="1" spans="2:17">
      <c r="B36" s="76">
        <v>32</v>
      </c>
      <c r="C36" s="108" t="s">
        <v>145</v>
      </c>
      <c r="D36" s="109" t="s">
        <v>131</v>
      </c>
      <c r="E36" s="110" t="s">
        <v>51</v>
      </c>
      <c r="F36" s="111" t="s">
        <v>141</v>
      </c>
      <c r="G36" s="112">
        <v>41.66</v>
      </c>
      <c r="H36" s="110">
        <v>24</v>
      </c>
      <c r="I36" s="141">
        <v>1000</v>
      </c>
      <c r="J36" s="110">
        <v>1</v>
      </c>
      <c r="K36" s="141">
        <v>12000</v>
      </c>
      <c r="L36" s="142" t="s">
        <v>142</v>
      </c>
      <c r="M36" s="143" t="s">
        <v>143</v>
      </c>
      <c r="N36" s="141">
        <v>6000</v>
      </c>
      <c r="O36" s="144">
        <v>100</v>
      </c>
      <c r="P36" s="145" t="s">
        <v>26</v>
      </c>
      <c r="Q36" s="147" t="s">
        <v>120</v>
      </c>
    </row>
    <row r="37" customHeight="1" spans="2:17">
      <c r="B37" s="76">
        <v>33</v>
      </c>
      <c r="C37" s="108" t="s">
        <v>136</v>
      </c>
      <c r="D37" s="109" t="s">
        <v>131</v>
      </c>
      <c r="E37" s="110" t="s">
        <v>51</v>
      </c>
      <c r="F37" s="111" t="s">
        <v>141</v>
      </c>
      <c r="G37" s="112">
        <v>41.66</v>
      </c>
      <c r="H37" s="110">
        <v>24</v>
      </c>
      <c r="I37" s="141">
        <v>1000</v>
      </c>
      <c r="J37" s="110">
        <v>1</v>
      </c>
      <c r="K37" s="141">
        <v>12000</v>
      </c>
      <c r="L37" s="142" t="s">
        <v>142</v>
      </c>
      <c r="M37" s="143" t="s">
        <v>143</v>
      </c>
      <c r="N37" s="141">
        <v>6000</v>
      </c>
      <c r="O37" s="144">
        <v>100</v>
      </c>
      <c r="P37" s="145" t="s">
        <v>26</v>
      </c>
      <c r="Q37" s="147" t="s">
        <v>120</v>
      </c>
    </row>
    <row r="38" customHeight="1" spans="2:17">
      <c r="B38" s="76">
        <v>34</v>
      </c>
      <c r="C38" s="108" t="s">
        <v>133</v>
      </c>
      <c r="D38" s="109" t="s">
        <v>131</v>
      </c>
      <c r="E38" s="110" t="s">
        <v>51</v>
      </c>
      <c r="F38" s="111" t="s">
        <v>141</v>
      </c>
      <c r="G38" s="112">
        <v>41.66</v>
      </c>
      <c r="H38" s="110">
        <v>24</v>
      </c>
      <c r="I38" s="141">
        <v>1000</v>
      </c>
      <c r="J38" s="110">
        <v>1</v>
      </c>
      <c r="K38" s="141">
        <v>12000</v>
      </c>
      <c r="L38" s="142" t="s">
        <v>142</v>
      </c>
      <c r="M38" s="143" t="s">
        <v>143</v>
      </c>
      <c r="N38" s="141">
        <v>6000</v>
      </c>
      <c r="O38" s="144">
        <v>100</v>
      </c>
      <c r="P38" s="145" t="s">
        <v>26</v>
      </c>
      <c r="Q38" s="147" t="s">
        <v>120</v>
      </c>
    </row>
    <row r="39" customHeight="1" spans="2:17">
      <c r="B39" s="76">
        <v>35</v>
      </c>
      <c r="C39" s="108" t="s">
        <v>146</v>
      </c>
      <c r="D39" s="109" t="s">
        <v>131</v>
      </c>
      <c r="E39" s="110" t="s">
        <v>51</v>
      </c>
      <c r="F39" s="111" t="s">
        <v>141</v>
      </c>
      <c r="G39" s="112">
        <v>41.66</v>
      </c>
      <c r="H39" s="110">
        <v>24</v>
      </c>
      <c r="I39" s="141">
        <v>1000</v>
      </c>
      <c r="J39" s="110">
        <v>1</v>
      </c>
      <c r="K39" s="141">
        <v>12000</v>
      </c>
      <c r="L39" s="142" t="s">
        <v>142</v>
      </c>
      <c r="M39" s="143" t="s">
        <v>143</v>
      </c>
      <c r="N39" s="141">
        <v>6000</v>
      </c>
      <c r="O39" s="144">
        <v>100</v>
      </c>
      <c r="P39" s="145" t="s">
        <v>26</v>
      </c>
      <c r="Q39" s="147" t="s">
        <v>120</v>
      </c>
    </row>
    <row r="40" customHeight="1" spans="2:17">
      <c r="B40" s="76">
        <v>36</v>
      </c>
      <c r="C40" s="108" t="s">
        <v>147</v>
      </c>
      <c r="D40" s="109" t="s">
        <v>131</v>
      </c>
      <c r="E40" s="110" t="s">
        <v>51</v>
      </c>
      <c r="F40" s="111" t="s">
        <v>141</v>
      </c>
      <c r="G40" s="112">
        <v>41.66</v>
      </c>
      <c r="H40" s="110">
        <v>24</v>
      </c>
      <c r="I40" s="141">
        <v>1000</v>
      </c>
      <c r="J40" s="110">
        <v>1</v>
      </c>
      <c r="K40" s="141">
        <v>12000</v>
      </c>
      <c r="L40" s="142" t="s">
        <v>142</v>
      </c>
      <c r="M40" s="143" t="s">
        <v>143</v>
      </c>
      <c r="N40" s="141">
        <v>6000</v>
      </c>
      <c r="O40" s="144">
        <v>100</v>
      </c>
      <c r="P40" s="145" t="s">
        <v>26</v>
      </c>
      <c r="Q40" s="147" t="s">
        <v>120</v>
      </c>
    </row>
    <row r="41" customHeight="1" spans="2:17">
      <c r="B41" s="76">
        <v>37</v>
      </c>
      <c r="C41" s="108" t="s">
        <v>148</v>
      </c>
      <c r="D41" s="109" t="s">
        <v>131</v>
      </c>
      <c r="E41" s="110" t="s">
        <v>51</v>
      </c>
      <c r="F41" s="111" t="s">
        <v>141</v>
      </c>
      <c r="G41" s="112">
        <v>41.66</v>
      </c>
      <c r="H41" s="110">
        <v>24</v>
      </c>
      <c r="I41" s="141">
        <v>1000</v>
      </c>
      <c r="J41" s="110">
        <v>1</v>
      </c>
      <c r="K41" s="141">
        <v>12000</v>
      </c>
      <c r="L41" s="142" t="s">
        <v>142</v>
      </c>
      <c r="M41" s="143" t="s">
        <v>143</v>
      </c>
      <c r="N41" s="141">
        <v>6000</v>
      </c>
      <c r="O41" s="144">
        <v>100</v>
      </c>
      <c r="P41" s="145" t="s">
        <v>26</v>
      </c>
      <c r="Q41" s="147" t="s">
        <v>120</v>
      </c>
    </row>
    <row r="42" customHeight="1" spans="2:17">
      <c r="B42" s="76">
        <v>38</v>
      </c>
      <c r="C42" s="108" t="s">
        <v>163</v>
      </c>
      <c r="D42" s="109" t="s">
        <v>164</v>
      </c>
      <c r="E42" s="110" t="s">
        <v>51</v>
      </c>
      <c r="F42" s="111" t="s">
        <v>165</v>
      </c>
      <c r="G42" s="112">
        <v>243.86</v>
      </c>
      <c r="H42" s="110">
        <v>50</v>
      </c>
      <c r="I42" s="141">
        <v>12193</v>
      </c>
      <c r="J42" s="110">
        <v>3</v>
      </c>
      <c r="K42" s="141">
        <v>461261</v>
      </c>
      <c r="L42" s="142">
        <v>5</v>
      </c>
      <c r="M42" s="143" t="s">
        <v>161</v>
      </c>
      <c r="N42" s="141">
        <v>70000</v>
      </c>
      <c r="O42" s="144">
        <v>1000</v>
      </c>
      <c r="P42" s="145" t="s">
        <v>26</v>
      </c>
      <c r="Q42" s="147" t="s">
        <v>120</v>
      </c>
    </row>
    <row r="43" customHeight="1" spans="2:17">
      <c r="B43" s="76">
        <v>39</v>
      </c>
      <c r="C43" s="108" t="s">
        <v>168</v>
      </c>
      <c r="D43" s="109" t="s">
        <v>169</v>
      </c>
      <c r="E43" s="110" t="s">
        <v>51</v>
      </c>
      <c r="F43" s="111" t="s">
        <v>170</v>
      </c>
      <c r="G43" s="112">
        <v>77.83</v>
      </c>
      <c r="H43" s="110">
        <v>16</v>
      </c>
      <c r="I43" s="141">
        <v>1245</v>
      </c>
      <c r="J43" s="110">
        <v>1</v>
      </c>
      <c r="K43" s="141">
        <v>14943</v>
      </c>
      <c r="L43" s="142" t="s">
        <v>142</v>
      </c>
      <c r="M43" s="143" t="s">
        <v>171</v>
      </c>
      <c r="N43" s="141">
        <v>7000</v>
      </c>
      <c r="O43" s="144">
        <v>100</v>
      </c>
      <c r="P43" s="145" t="s">
        <v>26</v>
      </c>
      <c r="Q43" s="147" t="s">
        <v>106</v>
      </c>
    </row>
    <row r="44" customHeight="1" spans="2:17">
      <c r="B44" s="76">
        <v>40</v>
      </c>
      <c r="C44" s="108" t="s">
        <v>174</v>
      </c>
      <c r="D44" s="109" t="s">
        <v>175</v>
      </c>
      <c r="E44" s="110" t="s">
        <v>51</v>
      </c>
      <c r="F44" s="113" t="s">
        <v>176</v>
      </c>
      <c r="G44" s="112">
        <v>41.08</v>
      </c>
      <c r="H44" s="110">
        <v>47</v>
      </c>
      <c r="I44" s="141">
        <v>1931</v>
      </c>
      <c r="J44" s="110">
        <v>3</v>
      </c>
      <c r="K44" s="141">
        <v>73041</v>
      </c>
      <c r="L44" s="142">
        <v>5</v>
      </c>
      <c r="M44" s="143" t="s">
        <v>161</v>
      </c>
      <c r="N44" s="141">
        <v>11000</v>
      </c>
      <c r="O44" s="144">
        <v>500</v>
      </c>
      <c r="P44" s="145" t="s">
        <v>26</v>
      </c>
      <c r="Q44" s="147" t="s">
        <v>120</v>
      </c>
    </row>
    <row r="45" customHeight="1" spans="2:17">
      <c r="B45" s="76">
        <v>41</v>
      </c>
      <c r="C45" s="108" t="s">
        <v>179</v>
      </c>
      <c r="D45" s="109" t="s">
        <v>180</v>
      </c>
      <c r="E45" s="110" t="s">
        <v>51</v>
      </c>
      <c r="F45" s="113" t="s">
        <v>176</v>
      </c>
      <c r="G45" s="112">
        <v>41.08</v>
      </c>
      <c r="H45" s="110">
        <v>47</v>
      </c>
      <c r="I45" s="141">
        <v>1931</v>
      </c>
      <c r="J45" s="110">
        <v>3</v>
      </c>
      <c r="K45" s="141">
        <v>73041</v>
      </c>
      <c r="L45" s="142">
        <v>5</v>
      </c>
      <c r="M45" s="143" t="s">
        <v>161</v>
      </c>
      <c r="N45" s="141">
        <v>11000</v>
      </c>
      <c r="O45" s="144">
        <v>500</v>
      </c>
      <c r="P45" s="145" t="s">
        <v>26</v>
      </c>
      <c r="Q45" s="147" t="s">
        <v>120</v>
      </c>
    </row>
    <row r="46" customHeight="1" spans="2:17">
      <c r="B46" s="76">
        <v>42</v>
      </c>
      <c r="C46" s="108" t="s">
        <v>183</v>
      </c>
      <c r="D46" s="109" t="s">
        <v>184</v>
      </c>
      <c r="E46" s="110" t="s">
        <v>51</v>
      </c>
      <c r="F46" s="113" t="s">
        <v>176</v>
      </c>
      <c r="G46" s="112">
        <v>17.92</v>
      </c>
      <c r="H46" s="110">
        <v>47</v>
      </c>
      <c r="I46" s="141">
        <v>842</v>
      </c>
      <c r="J46" s="110">
        <v>3</v>
      </c>
      <c r="K46" s="141">
        <v>31862</v>
      </c>
      <c r="L46" s="142">
        <v>5</v>
      </c>
      <c r="M46" s="143" t="s">
        <v>161</v>
      </c>
      <c r="N46" s="141">
        <v>5000</v>
      </c>
      <c r="O46" s="144">
        <v>100</v>
      </c>
      <c r="P46" s="145" t="s">
        <v>26</v>
      </c>
      <c r="Q46" s="147" t="s">
        <v>120</v>
      </c>
    </row>
    <row r="47" customHeight="1" spans="2:17">
      <c r="B47" s="76">
        <v>43</v>
      </c>
      <c r="C47" s="108" t="s">
        <v>187</v>
      </c>
      <c r="D47" s="109" t="s">
        <v>188</v>
      </c>
      <c r="E47" s="110" t="s">
        <v>51</v>
      </c>
      <c r="F47" s="113" t="s">
        <v>176</v>
      </c>
      <c r="G47" s="112">
        <v>48.55</v>
      </c>
      <c r="H47" s="110">
        <v>47</v>
      </c>
      <c r="I47" s="141">
        <v>2282</v>
      </c>
      <c r="J47" s="110">
        <v>3</v>
      </c>
      <c r="K47" s="141">
        <v>86322</v>
      </c>
      <c r="L47" s="142">
        <v>5</v>
      </c>
      <c r="M47" s="143" t="s">
        <v>161</v>
      </c>
      <c r="N47" s="141">
        <v>13000</v>
      </c>
      <c r="O47" s="144">
        <v>500</v>
      </c>
      <c r="P47" s="145" t="s">
        <v>26</v>
      </c>
      <c r="Q47" s="147" t="s">
        <v>120</v>
      </c>
    </row>
    <row r="48" customHeight="1" spans="2:17">
      <c r="B48" s="76">
        <v>44</v>
      </c>
      <c r="C48" s="108" t="s">
        <v>191</v>
      </c>
      <c r="D48" s="109" t="s">
        <v>192</v>
      </c>
      <c r="E48" s="110" t="s">
        <v>51</v>
      </c>
      <c r="F48" s="113" t="s">
        <v>176</v>
      </c>
      <c r="G48" s="112">
        <v>52.29</v>
      </c>
      <c r="H48" s="110">
        <v>47</v>
      </c>
      <c r="I48" s="141">
        <v>2458</v>
      </c>
      <c r="J48" s="110">
        <v>3</v>
      </c>
      <c r="K48" s="141">
        <v>92972</v>
      </c>
      <c r="L48" s="142">
        <v>5</v>
      </c>
      <c r="M48" s="143" t="s">
        <v>161</v>
      </c>
      <c r="N48" s="141">
        <v>15000</v>
      </c>
      <c r="O48" s="144">
        <v>500</v>
      </c>
      <c r="P48" s="145" t="s">
        <v>26</v>
      </c>
      <c r="Q48" s="147" t="s">
        <v>120</v>
      </c>
    </row>
    <row r="49" customHeight="1" spans="2:17">
      <c r="B49" s="76">
        <v>45</v>
      </c>
      <c r="C49" s="108" t="s">
        <v>219</v>
      </c>
      <c r="D49" s="109" t="s">
        <v>220</v>
      </c>
      <c r="E49" s="110" t="s">
        <v>29</v>
      </c>
      <c r="F49" s="111" t="s">
        <v>160</v>
      </c>
      <c r="G49" s="114">
        <v>15.4</v>
      </c>
      <c r="H49" s="110">
        <v>40</v>
      </c>
      <c r="I49" s="141">
        <v>616</v>
      </c>
      <c r="J49" s="110">
        <v>3</v>
      </c>
      <c r="K49" s="141">
        <v>23303</v>
      </c>
      <c r="L49" s="142">
        <v>5</v>
      </c>
      <c r="M49" s="143" t="s">
        <v>161</v>
      </c>
      <c r="N49" s="141">
        <v>4000</v>
      </c>
      <c r="O49" s="144">
        <v>100</v>
      </c>
      <c r="P49" s="145" t="s">
        <v>26</v>
      </c>
      <c r="Q49" s="147" t="s">
        <v>106</v>
      </c>
    </row>
    <row r="50" customHeight="1" spans="2:17">
      <c r="B50" s="76">
        <v>46</v>
      </c>
      <c r="C50" s="108" t="s">
        <v>223</v>
      </c>
      <c r="D50" s="109" t="s">
        <v>224</v>
      </c>
      <c r="E50" s="110" t="s">
        <v>29</v>
      </c>
      <c r="F50" s="111" t="s">
        <v>160</v>
      </c>
      <c r="G50" s="114">
        <v>15.4</v>
      </c>
      <c r="H50" s="110">
        <v>40</v>
      </c>
      <c r="I50" s="141">
        <v>616</v>
      </c>
      <c r="J50" s="110">
        <v>3</v>
      </c>
      <c r="K50" s="141">
        <v>23303</v>
      </c>
      <c r="L50" s="142">
        <v>5</v>
      </c>
      <c r="M50" s="143" t="s">
        <v>161</v>
      </c>
      <c r="N50" s="141">
        <v>4000</v>
      </c>
      <c r="O50" s="144">
        <v>100</v>
      </c>
      <c r="P50" s="145" t="s">
        <v>26</v>
      </c>
      <c r="Q50" s="147" t="s">
        <v>106</v>
      </c>
    </row>
    <row r="51" customHeight="1" spans="2:17">
      <c r="B51" s="76">
        <v>47</v>
      </c>
      <c r="C51" s="108" t="s">
        <v>227</v>
      </c>
      <c r="D51" s="109" t="s">
        <v>228</v>
      </c>
      <c r="E51" s="110" t="s">
        <v>29</v>
      </c>
      <c r="F51" s="111" t="s">
        <v>160</v>
      </c>
      <c r="G51" s="114">
        <v>15.4</v>
      </c>
      <c r="H51" s="110">
        <v>40</v>
      </c>
      <c r="I51" s="141">
        <v>616</v>
      </c>
      <c r="J51" s="110">
        <v>3</v>
      </c>
      <c r="K51" s="141">
        <v>23303</v>
      </c>
      <c r="L51" s="142">
        <v>5</v>
      </c>
      <c r="M51" s="143" t="s">
        <v>161</v>
      </c>
      <c r="N51" s="141">
        <v>4000</v>
      </c>
      <c r="O51" s="144">
        <v>100</v>
      </c>
      <c r="P51" s="145" t="s">
        <v>26</v>
      </c>
      <c r="Q51" s="147" t="s">
        <v>106</v>
      </c>
    </row>
    <row r="52" customHeight="1" spans="2:17">
      <c r="B52" s="76">
        <v>48</v>
      </c>
      <c r="C52" s="108" t="s">
        <v>230</v>
      </c>
      <c r="D52" s="109" t="s">
        <v>231</v>
      </c>
      <c r="E52" s="110" t="s">
        <v>29</v>
      </c>
      <c r="F52" s="111" t="s">
        <v>160</v>
      </c>
      <c r="G52" s="114">
        <v>15.4</v>
      </c>
      <c r="H52" s="110">
        <v>40</v>
      </c>
      <c r="I52" s="141">
        <v>616</v>
      </c>
      <c r="J52" s="110">
        <v>3</v>
      </c>
      <c r="K52" s="141">
        <v>23303</v>
      </c>
      <c r="L52" s="142">
        <v>5</v>
      </c>
      <c r="M52" s="143" t="s">
        <v>161</v>
      </c>
      <c r="N52" s="141">
        <v>4000</v>
      </c>
      <c r="O52" s="144">
        <v>100</v>
      </c>
      <c r="P52" s="145" t="s">
        <v>26</v>
      </c>
      <c r="Q52" s="147" t="s">
        <v>106</v>
      </c>
    </row>
    <row r="53" customHeight="1" spans="2:17">
      <c r="B53" s="76">
        <v>49</v>
      </c>
      <c r="C53" s="108" t="s">
        <v>234</v>
      </c>
      <c r="D53" s="109" t="s">
        <v>235</v>
      </c>
      <c r="E53" s="110" t="s">
        <v>29</v>
      </c>
      <c r="F53" s="111" t="s">
        <v>160</v>
      </c>
      <c r="G53" s="114">
        <v>15.4</v>
      </c>
      <c r="H53" s="110">
        <v>40</v>
      </c>
      <c r="I53" s="141">
        <v>616</v>
      </c>
      <c r="J53" s="110">
        <v>3</v>
      </c>
      <c r="K53" s="141">
        <v>23303</v>
      </c>
      <c r="L53" s="142">
        <v>5</v>
      </c>
      <c r="M53" s="143" t="s">
        <v>161</v>
      </c>
      <c r="N53" s="141">
        <v>4000</v>
      </c>
      <c r="O53" s="144">
        <v>100</v>
      </c>
      <c r="P53" s="145" t="s">
        <v>26</v>
      </c>
      <c r="Q53" s="147" t="s">
        <v>106</v>
      </c>
    </row>
    <row r="54" customHeight="1" spans="2:17">
      <c r="B54" s="76">
        <v>50</v>
      </c>
      <c r="C54" s="108" t="s">
        <v>238</v>
      </c>
      <c r="D54" s="109" t="s">
        <v>239</v>
      </c>
      <c r="E54" s="110" t="s">
        <v>29</v>
      </c>
      <c r="F54" s="111" t="s">
        <v>160</v>
      </c>
      <c r="G54" s="114">
        <v>15.4</v>
      </c>
      <c r="H54" s="110">
        <v>40</v>
      </c>
      <c r="I54" s="141">
        <v>616</v>
      </c>
      <c r="J54" s="110">
        <v>3</v>
      </c>
      <c r="K54" s="141">
        <v>23303</v>
      </c>
      <c r="L54" s="142">
        <v>5</v>
      </c>
      <c r="M54" s="143" t="s">
        <v>161</v>
      </c>
      <c r="N54" s="141">
        <v>4000</v>
      </c>
      <c r="O54" s="144">
        <v>100</v>
      </c>
      <c r="P54" s="145" t="s">
        <v>26</v>
      </c>
      <c r="Q54" s="147" t="s">
        <v>106</v>
      </c>
    </row>
    <row r="55" customHeight="1" spans="2:17">
      <c r="B55" s="76">
        <v>51</v>
      </c>
      <c r="C55" s="108" t="s">
        <v>241</v>
      </c>
      <c r="D55" s="109" t="s">
        <v>242</v>
      </c>
      <c r="E55" s="110" t="s">
        <v>29</v>
      </c>
      <c r="F55" s="111" t="s">
        <v>160</v>
      </c>
      <c r="G55" s="114">
        <v>19.45</v>
      </c>
      <c r="H55" s="110">
        <v>40</v>
      </c>
      <c r="I55" s="141">
        <v>778</v>
      </c>
      <c r="J55" s="110">
        <v>3</v>
      </c>
      <c r="K55" s="141">
        <v>29432</v>
      </c>
      <c r="L55" s="142">
        <v>5</v>
      </c>
      <c r="M55" s="143" t="s">
        <v>243</v>
      </c>
      <c r="N55" s="141">
        <v>5000</v>
      </c>
      <c r="O55" s="144">
        <v>100</v>
      </c>
      <c r="P55" s="145" t="s">
        <v>26</v>
      </c>
      <c r="Q55" s="147" t="s">
        <v>106</v>
      </c>
    </row>
    <row r="56" customHeight="1" spans="2:17">
      <c r="B56" s="76">
        <v>52</v>
      </c>
      <c r="C56" s="108" t="s">
        <v>246</v>
      </c>
      <c r="D56" s="109" t="s">
        <v>247</v>
      </c>
      <c r="E56" s="110" t="s">
        <v>29</v>
      </c>
      <c r="F56" s="111" t="s">
        <v>160</v>
      </c>
      <c r="G56" s="114">
        <v>19.45</v>
      </c>
      <c r="H56" s="110">
        <v>40</v>
      </c>
      <c r="I56" s="141">
        <v>778</v>
      </c>
      <c r="J56" s="110">
        <v>3</v>
      </c>
      <c r="K56" s="141">
        <v>29432</v>
      </c>
      <c r="L56" s="142">
        <v>5</v>
      </c>
      <c r="M56" s="143" t="s">
        <v>161</v>
      </c>
      <c r="N56" s="141">
        <v>5000</v>
      </c>
      <c r="O56" s="144">
        <v>100</v>
      </c>
      <c r="P56" s="145" t="s">
        <v>26</v>
      </c>
      <c r="Q56" s="147" t="s">
        <v>106</v>
      </c>
    </row>
    <row r="57" customHeight="1" spans="2:17">
      <c r="B57" s="76">
        <v>53</v>
      </c>
      <c r="C57" s="108" t="s">
        <v>250</v>
      </c>
      <c r="D57" s="109" t="s">
        <v>251</v>
      </c>
      <c r="E57" s="110" t="s">
        <v>29</v>
      </c>
      <c r="F57" s="111" t="s">
        <v>160</v>
      </c>
      <c r="G57" s="114">
        <v>17.02</v>
      </c>
      <c r="H57" s="110">
        <v>40</v>
      </c>
      <c r="I57" s="141">
        <v>681</v>
      </c>
      <c r="J57" s="110">
        <v>3</v>
      </c>
      <c r="K57" s="141">
        <v>25755</v>
      </c>
      <c r="L57" s="142">
        <v>5</v>
      </c>
      <c r="M57" s="143" t="s">
        <v>161</v>
      </c>
      <c r="N57" s="141">
        <v>4000</v>
      </c>
      <c r="O57" s="144">
        <v>100</v>
      </c>
      <c r="P57" s="145" t="s">
        <v>26</v>
      </c>
      <c r="Q57" s="147" t="s">
        <v>106</v>
      </c>
    </row>
    <row r="58" customHeight="1" spans="2:17">
      <c r="B58" s="76">
        <v>54</v>
      </c>
      <c r="C58" s="108" t="s">
        <v>254</v>
      </c>
      <c r="D58" s="109" t="s">
        <v>255</v>
      </c>
      <c r="E58" s="110" t="s">
        <v>29</v>
      </c>
      <c r="F58" s="111" t="s">
        <v>160</v>
      </c>
      <c r="G58" s="114">
        <v>21.88</v>
      </c>
      <c r="H58" s="110">
        <v>40</v>
      </c>
      <c r="I58" s="141">
        <v>875</v>
      </c>
      <c r="J58" s="110">
        <v>3</v>
      </c>
      <c r="K58" s="141">
        <v>33109</v>
      </c>
      <c r="L58" s="142">
        <v>5</v>
      </c>
      <c r="M58" s="143" t="s">
        <v>161</v>
      </c>
      <c r="N58" s="141">
        <v>5000</v>
      </c>
      <c r="O58" s="144">
        <v>100</v>
      </c>
      <c r="P58" s="145" t="s">
        <v>26</v>
      </c>
      <c r="Q58" s="147" t="s">
        <v>106</v>
      </c>
    </row>
    <row r="59" customHeight="1" spans="2:17">
      <c r="B59" s="76">
        <v>55</v>
      </c>
      <c r="C59" s="108" t="s">
        <v>258</v>
      </c>
      <c r="D59" s="109" t="s">
        <v>259</v>
      </c>
      <c r="E59" s="110" t="s">
        <v>51</v>
      </c>
      <c r="F59" s="111" t="s">
        <v>92</v>
      </c>
      <c r="G59" s="112">
        <v>46.41</v>
      </c>
      <c r="H59" s="110">
        <v>22</v>
      </c>
      <c r="I59" s="141">
        <v>1021</v>
      </c>
      <c r="J59" s="110">
        <v>1</v>
      </c>
      <c r="K59" s="141">
        <v>12252</v>
      </c>
      <c r="L59" s="142" t="s">
        <v>142</v>
      </c>
      <c r="M59" s="143" t="s">
        <v>260</v>
      </c>
      <c r="N59" s="141">
        <v>6000</v>
      </c>
      <c r="O59" s="144">
        <v>100</v>
      </c>
      <c r="P59" s="145" t="s">
        <v>26</v>
      </c>
      <c r="Q59" s="147" t="s">
        <v>120</v>
      </c>
    </row>
    <row r="60" customHeight="1" spans="2:17">
      <c r="B60" s="76">
        <v>56</v>
      </c>
      <c r="C60" s="108" t="s">
        <v>185</v>
      </c>
      <c r="D60" s="109" t="s">
        <v>186</v>
      </c>
      <c r="E60" s="110" t="s">
        <v>51</v>
      </c>
      <c r="F60" s="111" t="s">
        <v>263</v>
      </c>
      <c r="G60" s="115">
        <v>34.68</v>
      </c>
      <c r="H60" s="110">
        <v>47</v>
      </c>
      <c r="I60" s="141">
        <v>1630</v>
      </c>
      <c r="J60" s="110">
        <v>3</v>
      </c>
      <c r="K60" s="141">
        <v>61661</v>
      </c>
      <c r="L60" s="142">
        <v>5</v>
      </c>
      <c r="M60" s="143" t="s">
        <v>161</v>
      </c>
      <c r="N60" s="141">
        <v>10000</v>
      </c>
      <c r="O60" s="144">
        <v>500</v>
      </c>
      <c r="P60" s="145" t="s">
        <v>26</v>
      </c>
      <c r="Q60" s="147" t="s">
        <v>120</v>
      </c>
    </row>
    <row r="61" customHeight="1" spans="2:17">
      <c r="B61" s="76">
        <v>57</v>
      </c>
      <c r="C61" s="108" t="s">
        <v>266</v>
      </c>
      <c r="D61" s="109" t="s">
        <v>267</v>
      </c>
      <c r="E61" s="110" t="s">
        <v>51</v>
      </c>
      <c r="F61" s="111" t="s">
        <v>263</v>
      </c>
      <c r="G61" s="116">
        <v>31.65</v>
      </c>
      <c r="H61" s="110">
        <v>47</v>
      </c>
      <c r="I61" s="141">
        <v>1488</v>
      </c>
      <c r="J61" s="110">
        <v>3</v>
      </c>
      <c r="K61" s="141">
        <v>56274</v>
      </c>
      <c r="L61" s="142">
        <v>5</v>
      </c>
      <c r="M61" s="143" t="s">
        <v>161</v>
      </c>
      <c r="N61" s="141">
        <v>10000</v>
      </c>
      <c r="O61" s="144">
        <v>500</v>
      </c>
      <c r="P61" s="145" t="s">
        <v>26</v>
      </c>
      <c r="Q61" s="147" t="s">
        <v>120</v>
      </c>
    </row>
    <row r="62" customHeight="1" spans="2:17">
      <c r="B62" s="76">
        <v>58</v>
      </c>
      <c r="C62" s="108" t="s">
        <v>270</v>
      </c>
      <c r="D62" s="109" t="s">
        <v>271</v>
      </c>
      <c r="E62" s="110" t="s">
        <v>51</v>
      </c>
      <c r="F62" s="111" t="s">
        <v>263</v>
      </c>
      <c r="G62" s="116">
        <v>45.45</v>
      </c>
      <c r="H62" s="110">
        <v>47</v>
      </c>
      <c r="I62" s="141">
        <v>2136</v>
      </c>
      <c r="J62" s="110">
        <v>3</v>
      </c>
      <c r="K62" s="141">
        <v>80811</v>
      </c>
      <c r="L62" s="142">
        <v>5</v>
      </c>
      <c r="M62" s="143" t="s">
        <v>161</v>
      </c>
      <c r="N62" s="141">
        <v>10000</v>
      </c>
      <c r="O62" s="144">
        <v>500</v>
      </c>
      <c r="P62" s="145" t="s">
        <v>26</v>
      </c>
      <c r="Q62" s="147" t="s">
        <v>120</v>
      </c>
    </row>
    <row r="63" customHeight="1" spans="2:17">
      <c r="B63" s="76">
        <v>59</v>
      </c>
      <c r="C63" s="108" t="s">
        <v>274</v>
      </c>
      <c r="D63" s="109" t="s">
        <v>275</v>
      </c>
      <c r="E63" s="110" t="s">
        <v>51</v>
      </c>
      <c r="F63" s="111" t="s">
        <v>263</v>
      </c>
      <c r="G63" s="116">
        <v>45.45</v>
      </c>
      <c r="H63" s="110">
        <v>47</v>
      </c>
      <c r="I63" s="141">
        <v>2136</v>
      </c>
      <c r="J63" s="110">
        <v>3</v>
      </c>
      <c r="K63" s="141">
        <v>80811</v>
      </c>
      <c r="L63" s="142">
        <v>5</v>
      </c>
      <c r="M63" s="143" t="s">
        <v>161</v>
      </c>
      <c r="N63" s="141">
        <v>10000</v>
      </c>
      <c r="O63" s="144">
        <v>500</v>
      </c>
      <c r="P63" s="145" t="s">
        <v>26</v>
      </c>
      <c r="Q63" s="147" t="s">
        <v>120</v>
      </c>
    </row>
    <row r="64" customHeight="1" spans="2:17">
      <c r="B64" s="76">
        <v>60</v>
      </c>
      <c r="C64" s="108" t="s">
        <v>282</v>
      </c>
      <c r="D64" s="109" t="s">
        <v>283</v>
      </c>
      <c r="E64" s="110" t="s">
        <v>51</v>
      </c>
      <c r="F64" s="111" t="s">
        <v>263</v>
      </c>
      <c r="G64" s="116">
        <v>34.68</v>
      </c>
      <c r="H64" s="110">
        <v>47</v>
      </c>
      <c r="I64" s="141">
        <v>1630</v>
      </c>
      <c r="J64" s="110">
        <v>3</v>
      </c>
      <c r="K64" s="141">
        <v>61661</v>
      </c>
      <c r="L64" s="142">
        <v>5</v>
      </c>
      <c r="M64" s="143" t="s">
        <v>161</v>
      </c>
      <c r="N64" s="141">
        <v>10000</v>
      </c>
      <c r="O64" s="144">
        <v>500</v>
      </c>
      <c r="P64" s="145" t="s">
        <v>26</v>
      </c>
      <c r="Q64" s="147" t="s">
        <v>120</v>
      </c>
    </row>
    <row r="65" customHeight="1" spans="2:17">
      <c r="B65" s="76">
        <v>61</v>
      </c>
      <c r="C65" s="108" t="s">
        <v>286</v>
      </c>
      <c r="D65" s="109" t="s">
        <v>287</v>
      </c>
      <c r="E65" s="110" t="s">
        <v>51</v>
      </c>
      <c r="F65" s="111" t="s">
        <v>263</v>
      </c>
      <c r="G65" s="116">
        <v>32.64</v>
      </c>
      <c r="H65" s="110">
        <v>47</v>
      </c>
      <c r="I65" s="141">
        <v>1534</v>
      </c>
      <c r="J65" s="110">
        <v>3</v>
      </c>
      <c r="K65" s="141">
        <v>58034</v>
      </c>
      <c r="L65" s="142">
        <v>5</v>
      </c>
      <c r="M65" s="143" t="s">
        <v>161</v>
      </c>
      <c r="N65" s="141">
        <v>10000</v>
      </c>
      <c r="O65" s="144">
        <v>500</v>
      </c>
      <c r="P65" s="145" t="s">
        <v>26</v>
      </c>
      <c r="Q65" s="147" t="s">
        <v>120</v>
      </c>
    </row>
    <row r="66" customHeight="1" spans="2:17">
      <c r="B66" s="76">
        <v>62</v>
      </c>
      <c r="C66" s="108" t="s">
        <v>290</v>
      </c>
      <c r="D66" s="109" t="s">
        <v>291</v>
      </c>
      <c r="E66" s="110" t="s">
        <v>51</v>
      </c>
      <c r="F66" s="111" t="s">
        <v>263</v>
      </c>
      <c r="G66" s="116">
        <v>31.08</v>
      </c>
      <c r="H66" s="148">
        <v>47</v>
      </c>
      <c r="I66" s="141">
        <v>1461</v>
      </c>
      <c r="J66" s="110">
        <v>3</v>
      </c>
      <c r="K66" s="141">
        <v>55261</v>
      </c>
      <c r="L66" s="142">
        <v>5</v>
      </c>
      <c r="M66" s="143" t="s">
        <v>161</v>
      </c>
      <c r="N66" s="141">
        <v>10000</v>
      </c>
      <c r="O66" s="144">
        <v>500</v>
      </c>
      <c r="P66" s="145" t="s">
        <v>26</v>
      </c>
      <c r="Q66" s="147" t="s">
        <v>120</v>
      </c>
    </row>
    <row r="67" customHeight="1" spans="2:17">
      <c r="B67" s="76">
        <v>63</v>
      </c>
      <c r="C67" s="108" t="s">
        <v>294</v>
      </c>
      <c r="D67" s="109" t="s">
        <v>295</v>
      </c>
      <c r="E67" s="110" t="s">
        <v>51</v>
      </c>
      <c r="F67" s="111" t="s">
        <v>263</v>
      </c>
      <c r="G67" s="116">
        <v>45.6</v>
      </c>
      <c r="H67" s="110">
        <v>47</v>
      </c>
      <c r="I67" s="141">
        <v>2143</v>
      </c>
      <c r="J67" s="110">
        <v>3</v>
      </c>
      <c r="K67" s="141">
        <v>81077</v>
      </c>
      <c r="L67" s="142">
        <v>5</v>
      </c>
      <c r="M67" s="143" t="s">
        <v>161</v>
      </c>
      <c r="N67" s="141">
        <v>10000</v>
      </c>
      <c r="O67" s="144">
        <v>500</v>
      </c>
      <c r="P67" s="145" t="s">
        <v>26</v>
      </c>
      <c r="Q67" s="147" t="s">
        <v>120</v>
      </c>
    </row>
    <row r="68" customHeight="1" spans="2:17">
      <c r="B68" s="76">
        <v>64</v>
      </c>
      <c r="C68" s="149" t="s">
        <v>301</v>
      </c>
      <c r="D68" s="143" t="s">
        <v>76</v>
      </c>
      <c r="E68" s="110" t="s">
        <v>29</v>
      </c>
      <c r="F68" s="150" t="s">
        <v>302</v>
      </c>
      <c r="G68" s="151">
        <v>369.74</v>
      </c>
      <c r="H68" s="110">
        <v>65</v>
      </c>
      <c r="I68" s="141">
        <v>24033</v>
      </c>
      <c r="J68" s="110">
        <v>3</v>
      </c>
      <c r="K68" s="161">
        <v>909168</v>
      </c>
      <c r="L68" s="162">
        <v>5</v>
      </c>
      <c r="M68" s="143" t="s">
        <v>303</v>
      </c>
      <c r="N68" s="141">
        <v>150000</v>
      </c>
      <c r="O68" s="144">
        <v>5000</v>
      </c>
      <c r="P68" s="145" t="s">
        <v>26</v>
      </c>
      <c r="Q68" s="147" t="s">
        <v>120</v>
      </c>
    </row>
    <row r="69" customHeight="1" spans="2:17">
      <c r="B69" s="76">
        <v>65</v>
      </c>
      <c r="C69" s="149" t="s">
        <v>306</v>
      </c>
      <c r="D69" s="143" t="s">
        <v>76</v>
      </c>
      <c r="E69" s="110" t="s">
        <v>29</v>
      </c>
      <c r="F69" s="150" t="s">
        <v>302</v>
      </c>
      <c r="G69" s="151">
        <v>380</v>
      </c>
      <c r="H69" s="110">
        <v>65</v>
      </c>
      <c r="I69" s="141">
        <v>24700</v>
      </c>
      <c r="J69" s="110">
        <v>3</v>
      </c>
      <c r="K69" s="161">
        <v>934401</v>
      </c>
      <c r="L69" s="162">
        <v>5</v>
      </c>
      <c r="M69" s="143" t="s">
        <v>303</v>
      </c>
      <c r="N69" s="141">
        <v>150000</v>
      </c>
      <c r="O69" s="144">
        <v>5000</v>
      </c>
      <c r="P69" s="145" t="s">
        <v>26</v>
      </c>
      <c r="Q69" s="147" t="s">
        <v>120</v>
      </c>
    </row>
    <row r="70" customHeight="1" spans="2:17">
      <c r="B70" s="76">
        <v>66</v>
      </c>
      <c r="C70" s="108" t="s">
        <v>296</v>
      </c>
      <c r="D70" s="109" t="s">
        <v>34</v>
      </c>
      <c r="E70" s="152" t="s">
        <v>51</v>
      </c>
      <c r="F70" s="113" t="s">
        <v>263</v>
      </c>
      <c r="G70" s="114">
        <v>83.08</v>
      </c>
      <c r="H70" s="110">
        <v>65</v>
      </c>
      <c r="I70" s="141">
        <v>5400</v>
      </c>
      <c r="J70" s="110">
        <v>3</v>
      </c>
      <c r="K70" s="141">
        <v>204282</v>
      </c>
      <c r="L70" s="142">
        <v>5</v>
      </c>
      <c r="M70" s="143" t="s">
        <v>303</v>
      </c>
      <c r="N70" s="141">
        <v>25000</v>
      </c>
      <c r="O70" s="144">
        <v>1000</v>
      </c>
      <c r="P70" s="145" t="s">
        <v>26</v>
      </c>
      <c r="Q70" s="147" t="s">
        <v>120</v>
      </c>
    </row>
    <row r="71" customHeight="1" spans="2:17">
      <c r="B71" s="76">
        <v>67</v>
      </c>
      <c r="C71" s="108" t="s">
        <v>149</v>
      </c>
      <c r="D71" s="109" t="s">
        <v>150</v>
      </c>
      <c r="E71" s="110" t="s">
        <v>29</v>
      </c>
      <c r="F71" s="113" t="s">
        <v>302</v>
      </c>
      <c r="G71" s="114">
        <v>184.08</v>
      </c>
      <c r="H71" s="110">
        <v>58</v>
      </c>
      <c r="I71" s="141">
        <v>10677</v>
      </c>
      <c r="J71" s="110">
        <v>3</v>
      </c>
      <c r="K71" s="141">
        <v>403897</v>
      </c>
      <c r="L71" s="142">
        <v>5</v>
      </c>
      <c r="M71" s="143" t="s">
        <v>309</v>
      </c>
      <c r="N71" s="141">
        <v>60000</v>
      </c>
      <c r="O71" s="144">
        <v>1000</v>
      </c>
      <c r="P71" s="145" t="s">
        <v>26</v>
      </c>
      <c r="Q71" s="147" t="s">
        <v>120</v>
      </c>
    </row>
    <row r="72" customHeight="1" spans="2:17">
      <c r="B72" s="76">
        <v>68</v>
      </c>
      <c r="C72" s="108" t="s">
        <v>151</v>
      </c>
      <c r="D72" s="109" t="s">
        <v>150</v>
      </c>
      <c r="E72" s="110" t="s">
        <v>29</v>
      </c>
      <c r="F72" s="113" t="s">
        <v>302</v>
      </c>
      <c r="G72" s="114">
        <v>93.09</v>
      </c>
      <c r="H72" s="110">
        <v>58</v>
      </c>
      <c r="I72" s="141">
        <v>5399</v>
      </c>
      <c r="J72" s="110">
        <v>3</v>
      </c>
      <c r="K72" s="141">
        <v>204252</v>
      </c>
      <c r="L72" s="142">
        <v>5</v>
      </c>
      <c r="M72" s="143" t="s">
        <v>309</v>
      </c>
      <c r="N72" s="141">
        <v>50000</v>
      </c>
      <c r="O72" s="144">
        <v>1000</v>
      </c>
      <c r="P72" s="145" t="s">
        <v>26</v>
      </c>
      <c r="Q72" s="147" t="s">
        <v>120</v>
      </c>
    </row>
    <row r="73" customHeight="1" spans="2:17">
      <c r="B73" s="76">
        <v>69</v>
      </c>
      <c r="C73" s="108" t="s">
        <v>312</v>
      </c>
      <c r="D73" s="109" t="s">
        <v>150</v>
      </c>
      <c r="E73" s="110" t="s">
        <v>29</v>
      </c>
      <c r="F73" s="113" t="s">
        <v>302</v>
      </c>
      <c r="G73" s="114">
        <v>83.08</v>
      </c>
      <c r="H73" s="110">
        <v>65</v>
      </c>
      <c r="I73" s="141">
        <v>5400</v>
      </c>
      <c r="J73" s="110">
        <v>3</v>
      </c>
      <c r="K73" s="141">
        <v>204282</v>
      </c>
      <c r="L73" s="142">
        <v>5</v>
      </c>
      <c r="M73" s="143" t="s">
        <v>309</v>
      </c>
      <c r="N73" s="141">
        <v>30000</v>
      </c>
      <c r="O73" s="144">
        <v>1000</v>
      </c>
      <c r="P73" s="145" t="s">
        <v>26</v>
      </c>
      <c r="Q73" s="147" t="s">
        <v>120</v>
      </c>
    </row>
    <row r="74" customHeight="1" spans="2:17">
      <c r="B74" s="76">
        <v>70</v>
      </c>
      <c r="C74" s="108" t="s">
        <v>323</v>
      </c>
      <c r="D74" s="109" t="s">
        <v>324</v>
      </c>
      <c r="E74" s="110" t="s">
        <v>51</v>
      </c>
      <c r="F74" s="113" t="s">
        <v>315</v>
      </c>
      <c r="G74" s="114">
        <v>60.46</v>
      </c>
      <c r="H74" s="110">
        <v>35</v>
      </c>
      <c r="I74" s="141">
        <v>2116</v>
      </c>
      <c r="J74" s="110">
        <v>1</v>
      </c>
      <c r="K74" s="141">
        <v>25393</v>
      </c>
      <c r="L74" s="142" t="s">
        <v>142</v>
      </c>
      <c r="M74" s="143" t="s">
        <v>309</v>
      </c>
      <c r="N74" s="141">
        <v>15000</v>
      </c>
      <c r="O74" s="144">
        <v>100</v>
      </c>
      <c r="P74" s="145" t="s">
        <v>26</v>
      </c>
      <c r="Q74" s="147" t="s">
        <v>120</v>
      </c>
    </row>
    <row r="75" customHeight="1" spans="2:17">
      <c r="B75" s="76">
        <v>71</v>
      </c>
      <c r="C75" s="108" t="s">
        <v>325</v>
      </c>
      <c r="D75" s="109" t="s">
        <v>326</v>
      </c>
      <c r="E75" s="110" t="s">
        <v>51</v>
      </c>
      <c r="F75" s="111" t="s">
        <v>327</v>
      </c>
      <c r="G75" s="112">
        <v>415.29</v>
      </c>
      <c r="H75" s="110">
        <v>60</v>
      </c>
      <c r="I75" s="141">
        <v>24917</v>
      </c>
      <c r="J75" s="110">
        <v>1</v>
      </c>
      <c r="K75" s="141">
        <v>299009</v>
      </c>
      <c r="L75" s="142" t="s">
        <v>142</v>
      </c>
      <c r="M75" s="143" t="s">
        <v>143</v>
      </c>
      <c r="N75" s="141">
        <v>150000</v>
      </c>
      <c r="O75" s="144">
        <v>1000</v>
      </c>
      <c r="P75" s="145" t="s">
        <v>26</v>
      </c>
      <c r="Q75" s="147" t="s">
        <v>120</v>
      </c>
    </row>
    <row r="76" customHeight="1" spans="2:17">
      <c r="B76" s="76">
        <v>72</v>
      </c>
      <c r="C76" s="108" t="s">
        <v>152</v>
      </c>
      <c r="D76" s="109" t="s">
        <v>153</v>
      </c>
      <c r="E76" s="152" t="s">
        <v>51</v>
      </c>
      <c r="F76" s="152" t="s">
        <v>328</v>
      </c>
      <c r="G76" s="114">
        <v>295.73</v>
      </c>
      <c r="H76" s="110">
        <v>12</v>
      </c>
      <c r="I76" s="141">
        <v>3549</v>
      </c>
      <c r="J76" s="110">
        <v>3</v>
      </c>
      <c r="K76" s="141">
        <v>134250</v>
      </c>
      <c r="L76" s="142">
        <v>5</v>
      </c>
      <c r="M76" s="143" t="s">
        <v>329</v>
      </c>
      <c r="N76" s="141">
        <v>20000</v>
      </c>
      <c r="O76" s="144">
        <v>1000</v>
      </c>
      <c r="P76" s="145" t="s">
        <v>26</v>
      </c>
      <c r="Q76" s="147" t="s">
        <v>120</v>
      </c>
    </row>
    <row r="77" customHeight="1" spans="2:17">
      <c r="B77" s="76">
        <v>73</v>
      </c>
      <c r="C77" s="108" t="s">
        <v>156</v>
      </c>
      <c r="D77" s="109" t="s">
        <v>155</v>
      </c>
      <c r="E77" s="152" t="s">
        <v>51</v>
      </c>
      <c r="F77" s="111" t="s">
        <v>339</v>
      </c>
      <c r="G77" s="114">
        <v>109</v>
      </c>
      <c r="H77" s="110">
        <v>59</v>
      </c>
      <c r="I77" s="141">
        <v>6431</v>
      </c>
      <c r="J77" s="110">
        <v>3</v>
      </c>
      <c r="K77" s="141">
        <v>243285</v>
      </c>
      <c r="L77" s="142">
        <v>5</v>
      </c>
      <c r="M77" s="143" t="s">
        <v>309</v>
      </c>
      <c r="N77" s="141">
        <v>50000</v>
      </c>
      <c r="O77" s="144">
        <v>1000</v>
      </c>
      <c r="P77" s="145" t="s">
        <v>26</v>
      </c>
      <c r="Q77" s="147" t="s">
        <v>120</v>
      </c>
    </row>
    <row r="78" customHeight="1" spans="2:17">
      <c r="B78" s="76">
        <v>74</v>
      </c>
      <c r="C78" s="108" t="s">
        <v>154</v>
      </c>
      <c r="D78" s="109" t="s">
        <v>155</v>
      </c>
      <c r="E78" s="152" t="s">
        <v>51</v>
      </c>
      <c r="F78" s="111" t="s">
        <v>339</v>
      </c>
      <c r="G78" s="114">
        <v>160</v>
      </c>
      <c r="H78" s="110">
        <v>59</v>
      </c>
      <c r="I78" s="141">
        <v>9440</v>
      </c>
      <c r="J78" s="110">
        <v>3</v>
      </c>
      <c r="K78" s="141">
        <v>357115</v>
      </c>
      <c r="L78" s="142">
        <v>5</v>
      </c>
      <c r="M78" s="143" t="s">
        <v>309</v>
      </c>
      <c r="N78" s="141">
        <v>60000</v>
      </c>
      <c r="O78" s="144">
        <v>1000</v>
      </c>
      <c r="P78" s="145" t="s">
        <v>26</v>
      </c>
      <c r="Q78" s="147" t="s">
        <v>120</v>
      </c>
    </row>
    <row r="79" customHeight="1" spans="2:17">
      <c r="B79" s="76">
        <v>75</v>
      </c>
      <c r="C79" s="108" t="s">
        <v>157</v>
      </c>
      <c r="D79" s="109" t="s">
        <v>155</v>
      </c>
      <c r="E79" s="152" t="s">
        <v>51</v>
      </c>
      <c r="F79" s="111" t="s">
        <v>339</v>
      </c>
      <c r="G79" s="114">
        <v>160</v>
      </c>
      <c r="H79" s="110">
        <v>59</v>
      </c>
      <c r="I79" s="141">
        <v>9440</v>
      </c>
      <c r="J79" s="110">
        <v>3</v>
      </c>
      <c r="K79" s="141">
        <v>357115</v>
      </c>
      <c r="L79" s="142">
        <v>5</v>
      </c>
      <c r="M79" s="143" t="s">
        <v>309</v>
      </c>
      <c r="N79" s="141">
        <v>60000</v>
      </c>
      <c r="O79" s="144">
        <v>1000</v>
      </c>
      <c r="P79" s="145" t="s">
        <v>26</v>
      </c>
      <c r="Q79" s="147" t="s">
        <v>120</v>
      </c>
    </row>
    <row r="80" customHeight="1" spans="2:17">
      <c r="B80" s="76">
        <v>76</v>
      </c>
      <c r="C80" s="108" t="s">
        <v>162</v>
      </c>
      <c r="D80" s="109" t="s">
        <v>155</v>
      </c>
      <c r="E80" s="152" t="s">
        <v>51</v>
      </c>
      <c r="F80" s="111" t="s">
        <v>339</v>
      </c>
      <c r="G80" s="114">
        <v>135.44</v>
      </c>
      <c r="H80" s="110">
        <v>59</v>
      </c>
      <c r="I80" s="141">
        <v>7991</v>
      </c>
      <c r="J80" s="110">
        <v>3</v>
      </c>
      <c r="K80" s="141">
        <v>302298</v>
      </c>
      <c r="L80" s="142">
        <v>5</v>
      </c>
      <c r="M80" s="143" t="s">
        <v>309</v>
      </c>
      <c r="N80" s="141">
        <v>50000</v>
      </c>
      <c r="O80" s="144">
        <v>1000</v>
      </c>
      <c r="P80" s="145" t="s">
        <v>26</v>
      </c>
      <c r="Q80" s="147" t="s">
        <v>120</v>
      </c>
    </row>
    <row r="81" customHeight="1" spans="2:17">
      <c r="B81" s="76">
        <v>77</v>
      </c>
      <c r="C81" s="108" t="s">
        <v>362</v>
      </c>
      <c r="D81" s="109" t="s">
        <v>363</v>
      </c>
      <c r="E81" s="110" t="s">
        <v>51</v>
      </c>
      <c r="F81" s="113" t="s">
        <v>176</v>
      </c>
      <c r="G81" s="112">
        <v>40.08</v>
      </c>
      <c r="H81" s="110">
        <v>20</v>
      </c>
      <c r="I81" s="141">
        <v>802</v>
      </c>
      <c r="J81" s="110">
        <v>3</v>
      </c>
      <c r="K81" s="141">
        <v>30325</v>
      </c>
      <c r="L81" s="142">
        <v>5</v>
      </c>
      <c r="M81" s="143" t="s">
        <v>357</v>
      </c>
      <c r="N81" s="141">
        <v>5000</v>
      </c>
      <c r="O81" s="144">
        <v>100</v>
      </c>
      <c r="P81" s="145" t="s">
        <v>26</v>
      </c>
      <c r="Q81" s="147" t="s">
        <v>106</v>
      </c>
    </row>
    <row r="82" customHeight="1" spans="2:17">
      <c r="B82" s="76">
        <v>78</v>
      </c>
      <c r="C82" s="108" t="s">
        <v>364</v>
      </c>
      <c r="D82" s="109" t="s">
        <v>365</v>
      </c>
      <c r="E82" s="110" t="s">
        <v>51</v>
      </c>
      <c r="F82" s="113" t="s">
        <v>176</v>
      </c>
      <c r="G82" s="112">
        <v>56.01</v>
      </c>
      <c r="H82" s="110">
        <v>20</v>
      </c>
      <c r="I82" s="141">
        <v>1120</v>
      </c>
      <c r="J82" s="110">
        <v>3</v>
      </c>
      <c r="K82" s="141">
        <v>42377</v>
      </c>
      <c r="L82" s="142">
        <v>5</v>
      </c>
      <c r="M82" s="143" t="s">
        <v>357</v>
      </c>
      <c r="N82" s="141">
        <v>7000</v>
      </c>
      <c r="O82" s="144">
        <v>100</v>
      </c>
      <c r="P82" s="145" t="s">
        <v>26</v>
      </c>
      <c r="Q82" s="147" t="s">
        <v>106</v>
      </c>
    </row>
    <row r="83" customHeight="1" spans="2:17">
      <c r="B83" s="76">
        <v>79</v>
      </c>
      <c r="C83" s="108" t="s">
        <v>366</v>
      </c>
      <c r="D83" s="109" t="s">
        <v>367</v>
      </c>
      <c r="E83" s="110" t="s">
        <v>51</v>
      </c>
      <c r="F83" s="113" t="s">
        <v>176</v>
      </c>
      <c r="G83" s="112">
        <v>52.4</v>
      </c>
      <c r="H83" s="110">
        <v>20</v>
      </c>
      <c r="I83" s="141">
        <v>1048</v>
      </c>
      <c r="J83" s="110">
        <v>3</v>
      </c>
      <c r="K83" s="141">
        <v>39646</v>
      </c>
      <c r="L83" s="142">
        <v>5</v>
      </c>
      <c r="M83" s="143" t="s">
        <v>357</v>
      </c>
      <c r="N83" s="141">
        <v>6000</v>
      </c>
      <c r="O83" s="144">
        <v>100</v>
      </c>
      <c r="P83" s="145" t="s">
        <v>26</v>
      </c>
      <c r="Q83" s="147" t="s">
        <v>106</v>
      </c>
    </row>
    <row r="84" customHeight="1" spans="2:17">
      <c r="B84" s="76">
        <v>80</v>
      </c>
      <c r="C84" s="108" t="s">
        <v>368</v>
      </c>
      <c r="D84" s="109" t="s">
        <v>369</v>
      </c>
      <c r="E84" s="110" t="s">
        <v>51</v>
      </c>
      <c r="F84" s="113" t="s">
        <v>176</v>
      </c>
      <c r="G84" s="112">
        <v>52.4</v>
      </c>
      <c r="H84" s="110">
        <v>20</v>
      </c>
      <c r="I84" s="141">
        <v>1048</v>
      </c>
      <c r="J84" s="110">
        <v>3</v>
      </c>
      <c r="K84" s="141">
        <v>39646</v>
      </c>
      <c r="L84" s="142">
        <v>5</v>
      </c>
      <c r="M84" s="143" t="s">
        <v>357</v>
      </c>
      <c r="N84" s="141">
        <v>6000</v>
      </c>
      <c r="O84" s="144">
        <v>100</v>
      </c>
      <c r="P84" s="145" t="s">
        <v>26</v>
      </c>
      <c r="Q84" s="147" t="s">
        <v>106</v>
      </c>
    </row>
    <row r="85" customHeight="1" spans="2:17">
      <c r="B85" s="76">
        <v>81</v>
      </c>
      <c r="C85" s="108" t="s">
        <v>370</v>
      </c>
      <c r="D85" s="109" t="s">
        <v>371</v>
      </c>
      <c r="E85" s="110" t="s">
        <v>51</v>
      </c>
      <c r="F85" s="113" t="s">
        <v>176</v>
      </c>
      <c r="G85" s="112">
        <v>56.01</v>
      </c>
      <c r="H85" s="110">
        <v>20</v>
      </c>
      <c r="I85" s="141">
        <v>1120</v>
      </c>
      <c r="J85" s="110">
        <v>3</v>
      </c>
      <c r="K85" s="141">
        <v>42377</v>
      </c>
      <c r="L85" s="142">
        <v>5</v>
      </c>
      <c r="M85" s="143" t="s">
        <v>357</v>
      </c>
      <c r="N85" s="141">
        <v>7000</v>
      </c>
      <c r="O85" s="144">
        <v>100</v>
      </c>
      <c r="P85" s="145" t="s">
        <v>26</v>
      </c>
      <c r="Q85" s="147" t="s">
        <v>106</v>
      </c>
    </row>
    <row r="86" customHeight="1" spans="2:17">
      <c r="B86" s="76">
        <v>82</v>
      </c>
      <c r="C86" s="108" t="s">
        <v>375</v>
      </c>
      <c r="D86" s="109" t="s">
        <v>376</v>
      </c>
      <c r="E86" s="110" t="s">
        <v>51</v>
      </c>
      <c r="F86" s="113" t="s">
        <v>176</v>
      </c>
      <c r="G86" s="112">
        <v>47.77</v>
      </c>
      <c r="H86" s="110">
        <v>20</v>
      </c>
      <c r="I86" s="141">
        <v>955</v>
      </c>
      <c r="J86" s="110">
        <v>3</v>
      </c>
      <c r="K86" s="141">
        <v>36143</v>
      </c>
      <c r="L86" s="142">
        <v>5</v>
      </c>
      <c r="M86" s="143" t="s">
        <v>357</v>
      </c>
      <c r="N86" s="141">
        <v>6000</v>
      </c>
      <c r="O86" s="144">
        <v>100</v>
      </c>
      <c r="P86" s="145" t="s">
        <v>26</v>
      </c>
      <c r="Q86" s="147" t="s">
        <v>120</v>
      </c>
    </row>
    <row r="87" customHeight="1" spans="2:17">
      <c r="B87" s="76">
        <v>83</v>
      </c>
      <c r="C87" s="108" t="s">
        <v>378</v>
      </c>
      <c r="D87" s="109" t="s">
        <v>379</v>
      </c>
      <c r="E87" s="110" t="s">
        <v>51</v>
      </c>
      <c r="F87" s="113" t="s">
        <v>176</v>
      </c>
      <c r="G87" s="114">
        <v>76.47</v>
      </c>
      <c r="H87" s="110">
        <v>20</v>
      </c>
      <c r="I87" s="141">
        <v>1529</v>
      </c>
      <c r="J87" s="110">
        <v>3</v>
      </c>
      <c r="K87" s="141">
        <v>57857</v>
      </c>
      <c r="L87" s="142">
        <v>5</v>
      </c>
      <c r="M87" s="143" t="s">
        <v>357</v>
      </c>
      <c r="N87" s="141">
        <v>10000</v>
      </c>
      <c r="O87" s="144">
        <v>500</v>
      </c>
      <c r="P87" s="145" t="s">
        <v>26</v>
      </c>
      <c r="Q87" s="147" t="s">
        <v>120</v>
      </c>
    </row>
    <row r="88" customHeight="1" spans="2:17">
      <c r="B88" s="76">
        <v>84</v>
      </c>
      <c r="C88" s="108" t="s">
        <v>382</v>
      </c>
      <c r="D88" s="109" t="s">
        <v>383</v>
      </c>
      <c r="E88" s="110" t="s">
        <v>51</v>
      </c>
      <c r="F88" s="113" t="s">
        <v>176</v>
      </c>
      <c r="G88" s="114">
        <v>50.49</v>
      </c>
      <c r="H88" s="110">
        <v>20</v>
      </c>
      <c r="I88" s="141">
        <v>1010</v>
      </c>
      <c r="J88" s="110">
        <v>3</v>
      </c>
      <c r="K88" s="141">
        <v>38201</v>
      </c>
      <c r="L88" s="142">
        <v>5</v>
      </c>
      <c r="M88" s="143" t="s">
        <v>357</v>
      </c>
      <c r="N88" s="141">
        <v>6000</v>
      </c>
      <c r="O88" s="144">
        <v>100</v>
      </c>
      <c r="P88" s="145" t="s">
        <v>26</v>
      </c>
      <c r="Q88" s="147" t="s">
        <v>120</v>
      </c>
    </row>
    <row r="89" customHeight="1" spans="2:17">
      <c r="B89" s="76">
        <v>85</v>
      </c>
      <c r="C89" s="108" t="s">
        <v>386</v>
      </c>
      <c r="D89" s="109" t="s">
        <v>387</v>
      </c>
      <c r="E89" s="110" t="s">
        <v>51</v>
      </c>
      <c r="F89" s="113" t="s">
        <v>176</v>
      </c>
      <c r="G89" s="114">
        <v>42.57</v>
      </c>
      <c r="H89" s="110">
        <v>20</v>
      </c>
      <c r="I89" s="141">
        <v>851</v>
      </c>
      <c r="J89" s="110">
        <v>3</v>
      </c>
      <c r="K89" s="141">
        <v>32208</v>
      </c>
      <c r="L89" s="142">
        <v>5</v>
      </c>
      <c r="M89" s="143" t="s">
        <v>357</v>
      </c>
      <c r="N89" s="141">
        <v>5000</v>
      </c>
      <c r="O89" s="144">
        <v>100</v>
      </c>
      <c r="P89" s="145" t="s">
        <v>26</v>
      </c>
      <c r="Q89" s="147" t="s">
        <v>120</v>
      </c>
    </row>
    <row r="90" customHeight="1" spans="2:17">
      <c r="B90" s="76">
        <v>86</v>
      </c>
      <c r="C90" s="108" t="s">
        <v>393</v>
      </c>
      <c r="D90" s="109" t="s">
        <v>394</v>
      </c>
      <c r="E90" s="110" t="s">
        <v>51</v>
      </c>
      <c r="F90" s="113" t="s">
        <v>176</v>
      </c>
      <c r="G90" s="114">
        <v>42.23</v>
      </c>
      <c r="H90" s="110">
        <v>20</v>
      </c>
      <c r="I90" s="141">
        <v>845</v>
      </c>
      <c r="J90" s="110">
        <v>3</v>
      </c>
      <c r="K90" s="141">
        <v>31951</v>
      </c>
      <c r="L90" s="142">
        <v>5</v>
      </c>
      <c r="M90" s="143" t="s">
        <v>357</v>
      </c>
      <c r="N90" s="141">
        <v>5000</v>
      </c>
      <c r="O90" s="144">
        <v>100</v>
      </c>
      <c r="P90" s="145" t="s">
        <v>26</v>
      </c>
      <c r="Q90" s="147" t="s">
        <v>120</v>
      </c>
    </row>
    <row r="91" customHeight="1" spans="2:17">
      <c r="B91" s="76">
        <v>87</v>
      </c>
      <c r="C91" s="108" t="s">
        <v>404</v>
      </c>
      <c r="D91" s="109" t="s">
        <v>405</v>
      </c>
      <c r="E91" s="110" t="s">
        <v>51</v>
      </c>
      <c r="F91" s="113" t="s">
        <v>176</v>
      </c>
      <c r="G91" s="114">
        <v>24.65</v>
      </c>
      <c r="H91" s="110">
        <v>20</v>
      </c>
      <c r="I91" s="141">
        <v>493</v>
      </c>
      <c r="J91" s="110">
        <v>3</v>
      </c>
      <c r="K91" s="141">
        <v>18650</v>
      </c>
      <c r="L91" s="142">
        <v>5</v>
      </c>
      <c r="M91" s="143" t="s">
        <v>357</v>
      </c>
      <c r="N91" s="141">
        <v>3000</v>
      </c>
      <c r="O91" s="144">
        <v>100</v>
      </c>
      <c r="P91" s="145" t="s">
        <v>26</v>
      </c>
      <c r="Q91" s="147" t="s">
        <v>120</v>
      </c>
    </row>
    <row r="92" customHeight="1" spans="2:17">
      <c r="B92" s="76">
        <v>88</v>
      </c>
      <c r="C92" s="108" t="s">
        <v>406</v>
      </c>
      <c r="D92" s="109" t="s">
        <v>407</v>
      </c>
      <c r="E92" s="110" t="s">
        <v>51</v>
      </c>
      <c r="F92" s="113" t="s">
        <v>176</v>
      </c>
      <c r="G92" s="114">
        <v>26.05</v>
      </c>
      <c r="H92" s="110">
        <v>20</v>
      </c>
      <c r="I92" s="141">
        <v>521</v>
      </c>
      <c r="J92" s="110">
        <v>3</v>
      </c>
      <c r="K92" s="141">
        <v>19709</v>
      </c>
      <c r="L92" s="142">
        <v>5</v>
      </c>
      <c r="M92" s="143" t="s">
        <v>357</v>
      </c>
      <c r="N92" s="141">
        <v>3000</v>
      </c>
      <c r="O92" s="144">
        <v>100</v>
      </c>
      <c r="P92" s="145" t="s">
        <v>26</v>
      </c>
      <c r="Q92" s="147" t="s">
        <v>120</v>
      </c>
    </row>
    <row r="93" customHeight="1" spans="2:17">
      <c r="B93" s="76">
        <v>89</v>
      </c>
      <c r="C93" s="108" t="s">
        <v>408</v>
      </c>
      <c r="D93" s="109" t="s">
        <v>409</v>
      </c>
      <c r="E93" s="110" t="s">
        <v>51</v>
      </c>
      <c r="F93" s="113" t="s">
        <v>176</v>
      </c>
      <c r="G93" s="114">
        <v>58.56</v>
      </c>
      <c r="H93" s="110">
        <v>20</v>
      </c>
      <c r="I93" s="141">
        <v>1171</v>
      </c>
      <c r="J93" s="110">
        <v>3</v>
      </c>
      <c r="K93" s="141">
        <v>44306</v>
      </c>
      <c r="L93" s="142">
        <v>5</v>
      </c>
      <c r="M93" s="143" t="s">
        <v>357</v>
      </c>
      <c r="N93" s="141">
        <v>7000</v>
      </c>
      <c r="O93" s="144">
        <v>100</v>
      </c>
      <c r="P93" s="145" t="s">
        <v>26</v>
      </c>
      <c r="Q93" s="147" t="s">
        <v>120</v>
      </c>
    </row>
    <row r="94" customHeight="1" spans="2:17">
      <c r="B94" s="76">
        <v>90</v>
      </c>
      <c r="C94" s="108" t="s">
        <v>410</v>
      </c>
      <c r="D94" s="109" t="s">
        <v>411</v>
      </c>
      <c r="E94" s="110" t="s">
        <v>51</v>
      </c>
      <c r="F94" s="113" t="s">
        <v>176</v>
      </c>
      <c r="G94" s="114">
        <v>57.56</v>
      </c>
      <c r="H94" s="110">
        <v>20</v>
      </c>
      <c r="I94" s="141">
        <v>1151</v>
      </c>
      <c r="J94" s="110">
        <v>3</v>
      </c>
      <c r="K94" s="141">
        <v>43550</v>
      </c>
      <c r="L94" s="142">
        <v>5</v>
      </c>
      <c r="M94" s="143" t="s">
        <v>357</v>
      </c>
      <c r="N94" s="141">
        <v>7000</v>
      </c>
      <c r="O94" s="144">
        <v>100</v>
      </c>
      <c r="P94" s="145" t="s">
        <v>26</v>
      </c>
      <c r="Q94" s="147" t="s">
        <v>120</v>
      </c>
    </row>
    <row r="95" customHeight="1" spans="2:17">
      <c r="B95" s="76">
        <v>91</v>
      </c>
      <c r="C95" s="108" t="s">
        <v>380</v>
      </c>
      <c r="D95" s="109" t="s">
        <v>412</v>
      </c>
      <c r="E95" s="110" t="s">
        <v>51</v>
      </c>
      <c r="F95" s="113" t="s">
        <v>176</v>
      </c>
      <c r="G95" s="114">
        <v>57.56</v>
      </c>
      <c r="H95" s="110">
        <v>20</v>
      </c>
      <c r="I95" s="141">
        <v>1151</v>
      </c>
      <c r="J95" s="110">
        <v>3</v>
      </c>
      <c r="K95" s="141">
        <v>43550</v>
      </c>
      <c r="L95" s="142">
        <v>5</v>
      </c>
      <c r="M95" s="143" t="s">
        <v>357</v>
      </c>
      <c r="N95" s="141">
        <v>7000</v>
      </c>
      <c r="O95" s="144">
        <v>100</v>
      </c>
      <c r="P95" s="145" t="s">
        <v>26</v>
      </c>
      <c r="Q95" s="147" t="s">
        <v>120</v>
      </c>
    </row>
    <row r="96" customHeight="1" spans="1:17">
      <c r="A96" s="153"/>
      <c r="B96" s="76">
        <v>92</v>
      </c>
      <c r="C96" s="108" t="s">
        <v>384</v>
      </c>
      <c r="D96" s="109" t="s">
        <v>385</v>
      </c>
      <c r="E96" s="110" t="s">
        <v>51</v>
      </c>
      <c r="F96" s="113" t="s">
        <v>176</v>
      </c>
      <c r="G96" s="114">
        <v>42.47</v>
      </c>
      <c r="H96" s="110">
        <v>20</v>
      </c>
      <c r="I96" s="141">
        <v>849</v>
      </c>
      <c r="J96" s="110">
        <v>3</v>
      </c>
      <c r="K96" s="141">
        <v>32133</v>
      </c>
      <c r="L96" s="142">
        <v>5</v>
      </c>
      <c r="M96" s="143" t="s">
        <v>357</v>
      </c>
      <c r="N96" s="141">
        <v>5000</v>
      </c>
      <c r="O96" s="144">
        <v>100</v>
      </c>
      <c r="P96" s="145" t="s">
        <v>26</v>
      </c>
      <c r="Q96" s="147" t="s">
        <v>120</v>
      </c>
    </row>
    <row r="97" customHeight="1" spans="2:17">
      <c r="B97" s="76">
        <v>93</v>
      </c>
      <c r="C97" s="108" t="s">
        <v>413</v>
      </c>
      <c r="D97" s="109" t="s">
        <v>414</v>
      </c>
      <c r="E97" s="110" t="s">
        <v>51</v>
      </c>
      <c r="F97" s="113" t="s">
        <v>176</v>
      </c>
      <c r="G97" s="114">
        <v>50.36</v>
      </c>
      <c r="H97" s="110">
        <v>20</v>
      </c>
      <c r="I97" s="141">
        <v>1007</v>
      </c>
      <c r="J97" s="110">
        <v>3</v>
      </c>
      <c r="K97" s="141">
        <v>38102</v>
      </c>
      <c r="L97" s="142">
        <v>5</v>
      </c>
      <c r="M97" s="143" t="s">
        <v>357</v>
      </c>
      <c r="N97" s="141">
        <v>6000</v>
      </c>
      <c r="O97" s="144">
        <v>100</v>
      </c>
      <c r="P97" s="145" t="s">
        <v>26</v>
      </c>
      <c r="Q97" s="147" t="s">
        <v>120</v>
      </c>
    </row>
    <row r="98" customHeight="1" spans="2:17">
      <c r="B98" s="76">
        <v>94</v>
      </c>
      <c r="C98" s="108" t="s">
        <v>415</v>
      </c>
      <c r="D98" s="109" t="s">
        <v>416</v>
      </c>
      <c r="E98" s="110" t="s">
        <v>51</v>
      </c>
      <c r="F98" s="113" t="s">
        <v>176</v>
      </c>
      <c r="G98" s="114">
        <v>76.28</v>
      </c>
      <c r="H98" s="110">
        <v>20</v>
      </c>
      <c r="I98" s="141">
        <v>1526</v>
      </c>
      <c r="J98" s="110">
        <v>3</v>
      </c>
      <c r="K98" s="141">
        <v>57713</v>
      </c>
      <c r="L98" s="142">
        <v>5</v>
      </c>
      <c r="M98" s="143" t="s">
        <v>357</v>
      </c>
      <c r="N98" s="141">
        <v>10000</v>
      </c>
      <c r="O98" s="144">
        <v>500</v>
      </c>
      <c r="P98" s="145" t="s">
        <v>26</v>
      </c>
      <c r="Q98" s="147" t="s">
        <v>120</v>
      </c>
    </row>
    <row r="99" customHeight="1" spans="2:17">
      <c r="B99" s="76">
        <v>95</v>
      </c>
      <c r="C99" s="108" t="s">
        <v>444</v>
      </c>
      <c r="D99" s="109" t="s">
        <v>167</v>
      </c>
      <c r="E99" s="110" t="s">
        <v>29</v>
      </c>
      <c r="F99" s="113" t="s">
        <v>445</v>
      </c>
      <c r="G99" s="112">
        <v>44.81</v>
      </c>
      <c r="H99" s="110">
        <v>112</v>
      </c>
      <c r="I99" s="141">
        <v>5019</v>
      </c>
      <c r="J99" s="110">
        <v>3</v>
      </c>
      <c r="K99" s="141">
        <v>189858</v>
      </c>
      <c r="L99" s="142">
        <v>5</v>
      </c>
      <c r="M99" s="143" t="s">
        <v>446</v>
      </c>
      <c r="N99" s="141">
        <v>30000</v>
      </c>
      <c r="O99" s="144">
        <v>1000</v>
      </c>
      <c r="P99" s="145" t="s">
        <v>26</v>
      </c>
      <c r="Q99" s="147" t="s">
        <v>106</v>
      </c>
    </row>
    <row r="100" customHeight="1" spans="2:17">
      <c r="B100" s="76">
        <v>96</v>
      </c>
      <c r="C100" s="108" t="s">
        <v>172</v>
      </c>
      <c r="D100" s="109" t="s">
        <v>173</v>
      </c>
      <c r="E100" s="110" t="s">
        <v>51</v>
      </c>
      <c r="F100" s="113" t="s">
        <v>263</v>
      </c>
      <c r="G100" s="112">
        <v>46.9</v>
      </c>
      <c r="H100" s="110">
        <v>48</v>
      </c>
      <c r="I100" s="141">
        <v>2251</v>
      </c>
      <c r="J100" s="110">
        <v>1</v>
      </c>
      <c r="K100" s="141">
        <v>27014</v>
      </c>
      <c r="L100" s="142" t="s">
        <v>142</v>
      </c>
      <c r="M100" s="143" t="s">
        <v>446</v>
      </c>
      <c r="N100" s="141">
        <v>15000</v>
      </c>
      <c r="O100" s="144">
        <v>100</v>
      </c>
      <c r="P100" s="145" t="s">
        <v>26</v>
      </c>
      <c r="Q100" s="147" t="s">
        <v>106</v>
      </c>
    </row>
    <row r="101" customHeight="1" spans="2:17">
      <c r="B101" s="76">
        <v>97</v>
      </c>
      <c r="C101" s="154" t="s">
        <v>320</v>
      </c>
      <c r="D101" s="155" t="s">
        <v>321</v>
      </c>
      <c r="E101" s="110" t="s">
        <v>51</v>
      </c>
      <c r="F101" s="113" t="s">
        <v>447</v>
      </c>
      <c r="G101" s="114">
        <v>20</v>
      </c>
      <c r="H101" s="110">
        <v>19</v>
      </c>
      <c r="I101" s="141">
        <v>380</v>
      </c>
      <c r="J101" s="110">
        <v>3</v>
      </c>
      <c r="K101" s="141">
        <v>14375</v>
      </c>
      <c r="L101" s="142">
        <v>5</v>
      </c>
      <c r="M101" s="163" t="s">
        <v>39</v>
      </c>
      <c r="N101" s="141">
        <v>2000</v>
      </c>
      <c r="O101" s="144">
        <v>100</v>
      </c>
      <c r="P101" s="145" t="s">
        <v>26</v>
      </c>
      <c r="Q101" s="147" t="s">
        <v>106</v>
      </c>
    </row>
    <row r="102" customHeight="1" spans="2:17">
      <c r="B102" s="76">
        <v>98</v>
      </c>
      <c r="C102" s="149" t="s">
        <v>177</v>
      </c>
      <c r="D102" s="143" t="s">
        <v>178</v>
      </c>
      <c r="E102" s="110" t="s">
        <v>448</v>
      </c>
      <c r="F102" s="113" t="s">
        <v>449</v>
      </c>
      <c r="G102" s="114">
        <v>32</v>
      </c>
      <c r="H102" s="110">
        <v>19</v>
      </c>
      <c r="I102" s="141">
        <v>608</v>
      </c>
      <c r="J102" s="110">
        <v>3</v>
      </c>
      <c r="K102" s="141">
        <v>23001</v>
      </c>
      <c r="L102" s="142">
        <v>5</v>
      </c>
      <c r="M102" s="163" t="s">
        <v>39</v>
      </c>
      <c r="N102" s="141">
        <v>4000</v>
      </c>
      <c r="O102" s="144">
        <v>100</v>
      </c>
      <c r="P102" s="145" t="s">
        <v>26</v>
      </c>
      <c r="Q102" s="147" t="s">
        <v>106</v>
      </c>
    </row>
    <row r="103" customHeight="1" spans="2:17">
      <c r="B103" s="76">
        <v>99</v>
      </c>
      <c r="C103" s="156" t="s">
        <v>304</v>
      </c>
      <c r="D103" s="143" t="s">
        <v>305</v>
      </c>
      <c r="E103" s="110" t="s">
        <v>51</v>
      </c>
      <c r="F103" s="113" t="s">
        <v>449</v>
      </c>
      <c r="G103" s="157">
        <v>30.47</v>
      </c>
      <c r="H103" s="110">
        <v>20</v>
      </c>
      <c r="I103" s="141">
        <v>609</v>
      </c>
      <c r="J103" s="110">
        <v>3</v>
      </c>
      <c r="K103" s="141">
        <v>23054</v>
      </c>
      <c r="L103" s="142">
        <v>5</v>
      </c>
      <c r="M103" s="143" t="s">
        <v>143</v>
      </c>
      <c r="N103" s="141">
        <v>4000</v>
      </c>
      <c r="O103" s="144">
        <v>100</v>
      </c>
      <c r="P103" s="145" t="s">
        <v>26</v>
      </c>
      <c r="Q103" s="147" t="s">
        <v>120</v>
      </c>
    </row>
    <row r="104" customHeight="1" spans="2:17">
      <c r="B104" s="76">
        <v>100</v>
      </c>
      <c r="C104" s="156" t="s">
        <v>307</v>
      </c>
      <c r="D104" s="143" t="s">
        <v>305</v>
      </c>
      <c r="E104" s="110" t="s">
        <v>51</v>
      </c>
      <c r="F104" s="113" t="s">
        <v>449</v>
      </c>
      <c r="G104" s="157">
        <v>30.47</v>
      </c>
      <c r="H104" s="110">
        <v>20</v>
      </c>
      <c r="I104" s="141">
        <v>609</v>
      </c>
      <c r="J104" s="110">
        <v>3</v>
      </c>
      <c r="K104" s="141">
        <v>23054</v>
      </c>
      <c r="L104" s="142">
        <v>5</v>
      </c>
      <c r="M104" s="143" t="s">
        <v>143</v>
      </c>
      <c r="N104" s="141">
        <v>4000</v>
      </c>
      <c r="O104" s="144">
        <v>100</v>
      </c>
      <c r="P104" s="145" t="s">
        <v>26</v>
      </c>
      <c r="Q104" s="147" t="s">
        <v>120</v>
      </c>
    </row>
    <row r="105" customHeight="1" spans="2:17">
      <c r="B105" s="76">
        <v>101</v>
      </c>
      <c r="C105" s="156" t="s">
        <v>308</v>
      </c>
      <c r="D105" s="143" t="s">
        <v>305</v>
      </c>
      <c r="E105" s="110" t="s">
        <v>51</v>
      </c>
      <c r="F105" s="113" t="s">
        <v>449</v>
      </c>
      <c r="G105" s="157">
        <v>30.47</v>
      </c>
      <c r="H105" s="110">
        <v>20</v>
      </c>
      <c r="I105" s="141">
        <v>609</v>
      </c>
      <c r="J105" s="110">
        <v>3</v>
      </c>
      <c r="K105" s="141">
        <v>23054</v>
      </c>
      <c r="L105" s="142">
        <v>5</v>
      </c>
      <c r="M105" s="143" t="s">
        <v>143</v>
      </c>
      <c r="N105" s="141">
        <v>4000</v>
      </c>
      <c r="O105" s="144">
        <v>100</v>
      </c>
      <c r="P105" s="145" t="s">
        <v>26</v>
      </c>
      <c r="Q105" s="147" t="s">
        <v>120</v>
      </c>
    </row>
    <row r="106" customHeight="1" spans="2:17">
      <c r="B106" s="76">
        <v>102</v>
      </c>
      <c r="C106" s="156" t="s">
        <v>310</v>
      </c>
      <c r="D106" s="143" t="s">
        <v>305</v>
      </c>
      <c r="E106" s="110" t="s">
        <v>51</v>
      </c>
      <c r="F106" s="113" t="s">
        <v>449</v>
      </c>
      <c r="G106" s="157">
        <v>30.47</v>
      </c>
      <c r="H106" s="110">
        <v>20</v>
      </c>
      <c r="I106" s="141">
        <v>609</v>
      </c>
      <c r="J106" s="110">
        <v>3</v>
      </c>
      <c r="K106" s="141">
        <v>23054</v>
      </c>
      <c r="L106" s="142">
        <v>5</v>
      </c>
      <c r="M106" s="143" t="s">
        <v>143</v>
      </c>
      <c r="N106" s="141">
        <v>4000</v>
      </c>
      <c r="O106" s="144">
        <v>100</v>
      </c>
      <c r="P106" s="145" t="s">
        <v>26</v>
      </c>
      <c r="Q106" s="147" t="s">
        <v>120</v>
      </c>
    </row>
    <row r="107" customHeight="1" spans="2:17">
      <c r="B107" s="76">
        <v>103</v>
      </c>
      <c r="C107" s="156" t="s">
        <v>311</v>
      </c>
      <c r="D107" s="143" t="s">
        <v>305</v>
      </c>
      <c r="E107" s="110" t="s">
        <v>51</v>
      </c>
      <c r="F107" s="113" t="s">
        <v>449</v>
      </c>
      <c r="G107" s="157">
        <v>29.46</v>
      </c>
      <c r="H107" s="110">
        <v>20</v>
      </c>
      <c r="I107" s="141">
        <v>589</v>
      </c>
      <c r="J107" s="110">
        <v>3</v>
      </c>
      <c r="K107" s="141">
        <v>22289</v>
      </c>
      <c r="L107" s="142">
        <v>5</v>
      </c>
      <c r="M107" s="143" t="s">
        <v>143</v>
      </c>
      <c r="N107" s="141">
        <v>4000</v>
      </c>
      <c r="O107" s="144">
        <v>100</v>
      </c>
      <c r="P107" s="145" t="s">
        <v>26</v>
      </c>
      <c r="Q107" s="147" t="s">
        <v>120</v>
      </c>
    </row>
    <row r="108" customHeight="1" spans="2:17">
      <c r="B108" s="76">
        <v>104</v>
      </c>
      <c r="C108" s="149" t="s">
        <v>454</v>
      </c>
      <c r="D108" s="143" t="s">
        <v>318</v>
      </c>
      <c r="E108" s="110" t="s">
        <v>51</v>
      </c>
      <c r="F108" s="113" t="s">
        <v>449</v>
      </c>
      <c r="G108" s="151">
        <v>46</v>
      </c>
      <c r="H108" s="110">
        <v>12</v>
      </c>
      <c r="I108" s="141">
        <v>552</v>
      </c>
      <c r="J108" s="110">
        <v>3</v>
      </c>
      <c r="K108" s="141">
        <v>20882</v>
      </c>
      <c r="L108" s="142">
        <v>5</v>
      </c>
      <c r="M108" s="143" t="s">
        <v>39</v>
      </c>
      <c r="N108" s="141">
        <v>3000</v>
      </c>
      <c r="O108" s="144">
        <v>100</v>
      </c>
      <c r="P108" s="145" t="s">
        <v>26</v>
      </c>
      <c r="Q108" s="147" t="s">
        <v>106</v>
      </c>
    </row>
    <row r="109" customHeight="1" spans="2:17">
      <c r="B109" s="76">
        <v>105</v>
      </c>
      <c r="C109" s="108" t="s">
        <v>181</v>
      </c>
      <c r="D109" s="109" t="s">
        <v>455</v>
      </c>
      <c r="E109" s="110" t="s">
        <v>51</v>
      </c>
      <c r="F109" s="111" t="s">
        <v>449</v>
      </c>
      <c r="G109" s="112">
        <v>47.94</v>
      </c>
      <c r="H109" s="110">
        <v>47</v>
      </c>
      <c r="I109" s="141">
        <v>2253</v>
      </c>
      <c r="J109" s="110">
        <v>3</v>
      </c>
      <c r="K109" s="141">
        <v>85238</v>
      </c>
      <c r="L109" s="142">
        <v>5</v>
      </c>
      <c r="M109" s="143" t="s">
        <v>161</v>
      </c>
      <c r="N109" s="141">
        <v>15000</v>
      </c>
      <c r="O109" s="144">
        <v>500</v>
      </c>
      <c r="P109" s="145" t="s">
        <v>26</v>
      </c>
      <c r="Q109" s="147" t="s">
        <v>120</v>
      </c>
    </row>
    <row r="110" customHeight="1" spans="2:17">
      <c r="B110" s="76">
        <v>106</v>
      </c>
      <c r="C110" s="149" t="s">
        <v>189</v>
      </c>
      <c r="D110" s="143" t="s">
        <v>190</v>
      </c>
      <c r="E110" s="110" t="s">
        <v>51</v>
      </c>
      <c r="F110" s="152">
        <v>1</v>
      </c>
      <c r="G110" s="114">
        <v>34.2</v>
      </c>
      <c r="H110" s="110">
        <v>101</v>
      </c>
      <c r="I110" s="141">
        <v>3454</v>
      </c>
      <c r="J110" s="110">
        <v>3</v>
      </c>
      <c r="K110" s="141">
        <v>130672</v>
      </c>
      <c r="L110" s="142">
        <v>5</v>
      </c>
      <c r="M110" s="143" t="s">
        <v>462</v>
      </c>
      <c r="N110" s="141">
        <v>20000</v>
      </c>
      <c r="O110" s="144">
        <v>1000</v>
      </c>
      <c r="P110" s="145" t="s">
        <v>26</v>
      </c>
      <c r="Q110" s="147" t="s">
        <v>120</v>
      </c>
    </row>
    <row r="111" customHeight="1" spans="2:17">
      <c r="B111" s="76">
        <v>107</v>
      </c>
      <c r="C111" s="149" t="s">
        <v>350</v>
      </c>
      <c r="D111" s="143" t="s">
        <v>190</v>
      </c>
      <c r="E111" s="110" t="s">
        <v>51</v>
      </c>
      <c r="F111" s="152">
        <v>1</v>
      </c>
      <c r="G111" s="114">
        <v>11.21</v>
      </c>
      <c r="H111" s="110">
        <v>101</v>
      </c>
      <c r="I111" s="141">
        <v>1132</v>
      </c>
      <c r="J111" s="110">
        <v>3</v>
      </c>
      <c r="K111" s="141">
        <v>42832</v>
      </c>
      <c r="L111" s="142">
        <v>5</v>
      </c>
      <c r="M111" s="143" t="s">
        <v>462</v>
      </c>
      <c r="N111" s="141">
        <v>7000</v>
      </c>
      <c r="O111" s="144">
        <v>100</v>
      </c>
      <c r="P111" s="145" t="s">
        <v>26</v>
      </c>
      <c r="Q111" s="147" t="s">
        <v>120</v>
      </c>
    </row>
    <row r="112" customHeight="1" spans="2:17">
      <c r="B112" s="76">
        <v>108</v>
      </c>
      <c r="C112" s="149" t="s">
        <v>193</v>
      </c>
      <c r="D112" s="143" t="s">
        <v>463</v>
      </c>
      <c r="E112" s="110" t="s">
        <v>29</v>
      </c>
      <c r="F112" s="150" t="s">
        <v>52</v>
      </c>
      <c r="G112" s="114">
        <v>393.52</v>
      </c>
      <c r="H112" s="110">
        <v>27</v>
      </c>
      <c r="I112" s="141">
        <v>10625</v>
      </c>
      <c r="J112" s="110">
        <v>3</v>
      </c>
      <c r="K112" s="141">
        <v>401945</v>
      </c>
      <c r="L112" s="142">
        <v>5</v>
      </c>
      <c r="M112" s="143" t="s">
        <v>464</v>
      </c>
      <c r="N112" s="141">
        <v>70000</v>
      </c>
      <c r="O112" s="144">
        <v>1000</v>
      </c>
      <c r="P112" s="145" t="s">
        <v>26</v>
      </c>
      <c r="Q112" s="147" t="s">
        <v>106</v>
      </c>
    </row>
    <row r="113" customHeight="1" spans="2:17">
      <c r="B113" s="76">
        <v>109</v>
      </c>
      <c r="C113" s="149" t="s">
        <v>198</v>
      </c>
      <c r="D113" s="143" t="s">
        <v>199</v>
      </c>
      <c r="E113" s="110" t="s">
        <v>29</v>
      </c>
      <c r="F113" s="150" t="s">
        <v>468</v>
      </c>
      <c r="G113" s="151">
        <v>304.77</v>
      </c>
      <c r="H113" s="110">
        <v>22</v>
      </c>
      <c r="I113" s="141">
        <v>6705</v>
      </c>
      <c r="J113" s="110">
        <v>3</v>
      </c>
      <c r="K113" s="141">
        <v>253648</v>
      </c>
      <c r="L113" s="142">
        <v>5</v>
      </c>
      <c r="M113" s="143" t="s">
        <v>467</v>
      </c>
      <c r="N113" s="141">
        <v>40000</v>
      </c>
      <c r="O113" s="144">
        <v>1000</v>
      </c>
      <c r="P113" s="145" t="s">
        <v>26</v>
      </c>
      <c r="Q113" s="147" t="s">
        <v>120</v>
      </c>
    </row>
    <row r="114" customHeight="1" spans="2:17">
      <c r="B114" s="76">
        <v>110</v>
      </c>
      <c r="C114" s="149" t="s">
        <v>202</v>
      </c>
      <c r="D114" s="143" t="s">
        <v>203</v>
      </c>
      <c r="E114" s="110" t="s">
        <v>51</v>
      </c>
      <c r="F114" s="152">
        <v>2</v>
      </c>
      <c r="G114" s="114">
        <v>81.91</v>
      </c>
      <c r="H114" s="110">
        <v>16</v>
      </c>
      <c r="I114" s="141">
        <v>1311</v>
      </c>
      <c r="J114" s="110">
        <v>3</v>
      </c>
      <c r="K114" s="141">
        <v>49578</v>
      </c>
      <c r="L114" s="142">
        <v>5</v>
      </c>
      <c r="M114" s="143" t="s">
        <v>469</v>
      </c>
      <c r="N114" s="141">
        <v>8000</v>
      </c>
      <c r="O114" s="144">
        <v>100</v>
      </c>
      <c r="P114" s="110" t="s">
        <v>26</v>
      </c>
      <c r="Q114" s="147" t="s">
        <v>120</v>
      </c>
    </row>
    <row r="115" customHeight="1" spans="2:17">
      <c r="B115" s="76">
        <v>111</v>
      </c>
      <c r="C115" s="149" t="s">
        <v>343</v>
      </c>
      <c r="D115" s="143" t="s">
        <v>470</v>
      </c>
      <c r="E115" s="110" t="s">
        <v>51</v>
      </c>
      <c r="F115" s="150" t="s">
        <v>58</v>
      </c>
      <c r="G115" s="114">
        <v>249.55</v>
      </c>
      <c r="H115" s="110">
        <v>10</v>
      </c>
      <c r="I115" s="141">
        <v>2496</v>
      </c>
      <c r="J115" s="110">
        <v>1</v>
      </c>
      <c r="K115" s="141">
        <v>29946</v>
      </c>
      <c r="L115" s="142" t="s">
        <v>142</v>
      </c>
      <c r="M115" s="143" t="s">
        <v>471</v>
      </c>
      <c r="N115" s="141">
        <v>15000</v>
      </c>
      <c r="O115" s="144">
        <v>100</v>
      </c>
      <c r="P115" s="110" t="s">
        <v>26</v>
      </c>
      <c r="Q115" s="147" t="s">
        <v>120</v>
      </c>
    </row>
    <row r="116" customHeight="1" spans="2:17">
      <c r="B116" s="76">
        <v>112</v>
      </c>
      <c r="C116" s="149" t="s">
        <v>206</v>
      </c>
      <c r="D116" s="143" t="s">
        <v>207</v>
      </c>
      <c r="E116" s="110" t="s">
        <v>29</v>
      </c>
      <c r="F116" s="150" t="s">
        <v>52</v>
      </c>
      <c r="G116" s="114">
        <v>476</v>
      </c>
      <c r="H116" s="110">
        <v>28</v>
      </c>
      <c r="I116" s="141">
        <v>13328</v>
      </c>
      <c r="J116" s="110">
        <v>3</v>
      </c>
      <c r="K116" s="141">
        <v>504198</v>
      </c>
      <c r="L116" s="142">
        <v>5</v>
      </c>
      <c r="M116" s="143" t="s">
        <v>161</v>
      </c>
      <c r="N116" s="141">
        <v>80000</v>
      </c>
      <c r="O116" s="144">
        <v>5000</v>
      </c>
      <c r="P116" s="110" t="s">
        <v>26</v>
      </c>
      <c r="Q116" s="147" t="s">
        <v>120</v>
      </c>
    </row>
    <row r="117" customHeight="1" spans="2:17">
      <c r="B117" s="76">
        <v>113</v>
      </c>
      <c r="C117" s="149" t="s">
        <v>210</v>
      </c>
      <c r="D117" s="143" t="s">
        <v>211</v>
      </c>
      <c r="E117" s="110" t="s">
        <v>51</v>
      </c>
      <c r="F117" s="150" t="s">
        <v>58</v>
      </c>
      <c r="G117" s="114">
        <v>81</v>
      </c>
      <c r="H117" s="110">
        <v>30</v>
      </c>
      <c r="I117" s="141">
        <v>2430</v>
      </c>
      <c r="J117" s="110">
        <v>3</v>
      </c>
      <c r="K117" s="141">
        <v>91927</v>
      </c>
      <c r="L117" s="142">
        <v>5</v>
      </c>
      <c r="M117" s="143" t="s">
        <v>161</v>
      </c>
      <c r="N117" s="141">
        <v>15000</v>
      </c>
      <c r="O117" s="144">
        <v>500</v>
      </c>
      <c r="P117" s="110" t="s">
        <v>26</v>
      </c>
      <c r="Q117" s="147" t="s">
        <v>120</v>
      </c>
    </row>
    <row r="118" customHeight="1" spans="2:17">
      <c r="B118" s="76">
        <v>114</v>
      </c>
      <c r="C118" s="149" t="s">
        <v>214</v>
      </c>
      <c r="D118" s="143" t="s">
        <v>211</v>
      </c>
      <c r="E118" s="110" t="s">
        <v>51</v>
      </c>
      <c r="F118" s="150" t="s">
        <v>58</v>
      </c>
      <c r="G118" s="114">
        <v>81</v>
      </c>
      <c r="H118" s="110">
        <v>30</v>
      </c>
      <c r="I118" s="141">
        <v>2430</v>
      </c>
      <c r="J118" s="110">
        <v>3</v>
      </c>
      <c r="K118" s="141">
        <v>91927</v>
      </c>
      <c r="L118" s="142">
        <v>5</v>
      </c>
      <c r="M118" s="143" t="s">
        <v>161</v>
      </c>
      <c r="N118" s="141">
        <v>15000</v>
      </c>
      <c r="O118" s="144">
        <v>500</v>
      </c>
      <c r="P118" s="110" t="s">
        <v>26</v>
      </c>
      <c r="Q118" s="147" t="s">
        <v>120</v>
      </c>
    </row>
    <row r="119" customHeight="1" spans="2:17">
      <c r="B119" s="76">
        <v>115</v>
      </c>
      <c r="C119" s="149" t="s">
        <v>217</v>
      </c>
      <c r="D119" s="143" t="s">
        <v>472</v>
      </c>
      <c r="E119" s="110" t="s">
        <v>448</v>
      </c>
      <c r="F119" s="150" t="s">
        <v>52</v>
      </c>
      <c r="G119" s="114">
        <v>188.4</v>
      </c>
      <c r="H119" s="110">
        <v>5</v>
      </c>
      <c r="I119" s="141">
        <v>942</v>
      </c>
      <c r="J119" s="110">
        <v>3</v>
      </c>
      <c r="K119" s="141">
        <v>35636</v>
      </c>
      <c r="L119" s="142">
        <v>5</v>
      </c>
      <c r="M119" s="143" t="s">
        <v>473</v>
      </c>
      <c r="N119" s="141">
        <v>6000</v>
      </c>
      <c r="O119" s="144">
        <v>100</v>
      </c>
      <c r="P119" s="110" t="s">
        <v>26</v>
      </c>
      <c r="Q119" s="147" t="s">
        <v>120</v>
      </c>
    </row>
    <row r="120" customHeight="1" spans="2:17">
      <c r="B120" s="76">
        <v>116</v>
      </c>
      <c r="C120" s="149" t="s">
        <v>299</v>
      </c>
      <c r="D120" s="143" t="s">
        <v>300</v>
      </c>
      <c r="E120" s="110" t="s">
        <v>29</v>
      </c>
      <c r="F120" s="110">
        <v>1</v>
      </c>
      <c r="G120" s="114">
        <v>110</v>
      </c>
      <c r="H120" s="110">
        <v>112</v>
      </c>
      <c r="I120" s="141">
        <v>12320</v>
      </c>
      <c r="J120" s="110">
        <v>3</v>
      </c>
      <c r="K120" s="141">
        <v>466066</v>
      </c>
      <c r="L120" s="142">
        <v>5</v>
      </c>
      <c r="M120" s="143" t="s">
        <v>161</v>
      </c>
      <c r="N120" s="141">
        <v>80000</v>
      </c>
      <c r="O120" s="144">
        <v>1000</v>
      </c>
      <c r="P120" s="110" t="s">
        <v>26</v>
      </c>
      <c r="Q120" s="147" t="s">
        <v>120</v>
      </c>
    </row>
    <row r="121" customHeight="1" spans="2:17">
      <c r="B121" s="76">
        <v>117</v>
      </c>
      <c r="C121" s="149" t="s">
        <v>221</v>
      </c>
      <c r="D121" s="143" t="s">
        <v>474</v>
      </c>
      <c r="E121" s="110" t="s">
        <v>51</v>
      </c>
      <c r="F121" s="110">
        <v>1</v>
      </c>
      <c r="G121" s="114">
        <v>28</v>
      </c>
      <c r="H121" s="110">
        <v>40</v>
      </c>
      <c r="I121" s="141">
        <v>1120</v>
      </c>
      <c r="J121" s="110">
        <v>3</v>
      </c>
      <c r="K121" s="141">
        <v>42370</v>
      </c>
      <c r="L121" s="142">
        <v>5</v>
      </c>
      <c r="M121" s="143" t="s">
        <v>161</v>
      </c>
      <c r="N121" s="141">
        <v>7000</v>
      </c>
      <c r="O121" s="144">
        <v>100</v>
      </c>
      <c r="P121" s="110" t="s">
        <v>26</v>
      </c>
      <c r="Q121" s="147" t="s">
        <v>120</v>
      </c>
    </row>
    <row r="122" customHeight="1" spans="2:17">
      <c r="B122" s="76">
        <v>118</v>
      </c>
      <c r="C122" s="149" t="s">
        <v>225</v>
      </c>
      <c r="D122" s="143" t="s">
        <v>475</v>
      </c>
      <c r="E122" s="110" t="s">
        <v>29</v>
      </c>
      <c r="F122" s="113" t="s">
        <v>476</v>
      </c>
      <c r="G122" s="114">
        <v>440</v>
      </c>
      <c r="H122" s="110">
        <v>70</v>
      </c>
      <c r="I122" s="141">
        <v>30800</v>
      </c>
      <c r="J122" s="110">
        <v>3</v>
      </c>
      <c r="K122" s="141">
        <v>1165164</v>
      </c>
      <c r="L122" s="142">
        <v>5</v>
      </c>
      <c r="M122" s="143" t="s">
        <v>161</v>
      </c>
      <c r="N122" s="141">
        <v>200000</v>
      </c>
      <c r="O122" s="144">
        <v>5000</v>
      </c>
      <c r="P122" s="110" t="s">
        <v>26</v>
      </c>
      <c r="Q122" s="147" t="s">
        <v>120</v>
      </c>
    </row>
    <row r="123" customHeight="1" spans="2:17">
      <c r="B123" s="76">
        <v>119</v>
      </c>
      <c r="C123" s="149" t="s">
        <v>229</v>
      </c>
      <c r="D123" s="143" t="s">
        <v>474</v>
      </c>
      <c r="E123" s="110" t="s">
        <v>51</v>
      </c>
      <c r="F123" s="110">
        <v>1</v>
      </c>
      <c r="G123" s="114">
        <v>14</v>
      </c>
      <c r="H123" s="110">
        <v>25</v>
      </c>
      <c r="I123" s="141">
        <v>350</v>
      </c>
      <c r="J123" s="110">
        <v>3</v>
      </c>
      <c r="K123" s="141">
        <v>13241</v>
      </c>
      <c r="L123" s="142">
        <v>5</v>
      </c>
      <c r="M123" s="143" t="s">
        <v>161</v>
      </c>
      <c r="N123" s="141">
        <v>2000</v>
      </c>
      <c r="O123" s="144">
        <v>100</v>
      </c>
      <c r="P123" s="110" t="s">
        <v>26</v>
      </c>
      <c r="Q123" s="147" t="s">
        <v>120</v>
      </c>
    </row>
    <row r="124" customHeight="1" spans="2:17">
      <c r="B124" s="76">
        <v>120</v>
      </c>
      <c r="C124" s="149" t="s">
        <v>346</v>
      </c>
      <c r="D124" s="143" t="s">
        <v>347</v>
      </c>
      <c r="E124" s="110" t="s">
        <v>29</v>
      </c>
      <c r="F124" s="110">
        <v>1</v>
      </c>
      <c r="G124" s="114">
        <v>14</v>
      </c>
      <c r="H124" s="110">
        <v>112</v>
      </c>
      <c r="I124" s="141">
        <v>1568</v>
      </c>
      <c r="J124" s="110">
        <v>3</v>
      </c>
      <c r="K124" s="141">
        <v>59317</v>
      </c>
      <c r="L124" s="142">
        <v>5</v>
      </c>
      <c r="M124" s="143" t="s">
        <v>161</v>
      </c>
      <c r="N124" s="141">
        <v>10000</v>
      </c>
      <c r="O124" s="144">
        <v>500</v>
      </c>
      <c r="P124" s="110" t="s">
        <v>26</v>
      </c>
      <c r="Q124" s="147" t="s">
        <v>120</v>
      </c>
    </row>
    <row r="125" customHeight="1" spans="2:17">
      <c r="B125" s="76">
        <v>121</v>
      </c>
      <c r="C125" s="149" t="s">
        <v>232</v>
      </c>
      <c r="D125" s="143" t="s">
        <v>233</v>
      </c>
      <c r="E125" s="110" t="s">
        <v>29</v>
      </c>
      <c r="F125" s="110">
        <v>1</v>
      </c>
      <c r="G125" s="114">
        <v>50</v>
      </c>
      <c r="H125" s="110">
        <v>112</v>
      </c>
      <c r="I125" s="141">
        <v>5600</v>
      </c>
      <c r="J125" s="110">
        <v>3</v>
      </c>
      <c r="K125" s="141">
        <v>211848</v>
      </c>
      <c r="L125" s="142">
        <v>5</v>
      </c>
      <c r="M125" s="143" t="s">
        <v>161</v>
      </c>
      <c r="N125" s="141">
        <v>30000</v>
      </c>
      <c r="O125" s="144">
        <v>1000</v>
      </c>
      <c r="P125" s="110" t="s">
        <v>26</v>
      </c>
      <c r="Q125" s="147" t="s">
        <v>120</v>
      </c>
    </row>
    <row r="126" customHeight="1" spans="2:17">
      <c r="B126" s="76">
        <v>122</v>
      </c>
      <c r="C126" s="149" t="s">
        <v>236</v>
      </c>
      <c r="D126" s="143" t="s">
        <v>237</v>
      </c>
      <c r="E126" s="110" t="s">
        <v>29</v>
      </c>
      <c r="F126" s="113" t="s">
        <v>141</v>
      </c>
      <c r="G126" s="114">
        <v>50</v>
      </c>
      <c r="H126" s="110">
        <v>36</v>
      </c>
      <c r="I126" s="141">
        <v>1800</v>
      </c>
      <c r="J126" s="110">
        <v>3</v>
      </c>
      <c r="K126" s="141">
        <v>68094</v>
      </c>
      <c r="L126" s="142">
        <v>5</v>
      </c>
      <c r="M126" s="143" t="s">
        <v>161</v>
      </c>
      <c r="N126" s="141">
        <v>10000</v>
      </c>
      <c r="O126" s="144">
        <v>500</v>
      </c>
      <c r="P126" s="110" t="s">
        <v>26</v>
      </c>
      <c r="Q126" s="147" t="s">
        <v>120</v>
      </c>
    </row>
    <row r="127" customHeight="1" spans="2:17">
      <c r="B127" s="76">
        <v>123</v>
      </c>
      <c r="C127" s="149" t="s">
        <v>240</v>
      </c>
      <c r="D127" s="143" t="s">
        <v>237</v>
      </c>
      <c r="E127" s="110" t="s">
        <v>29</v>
      </c>
      <c r="F127" s="113" t="s">
        <v>141</v>
      </c>
      <c r="G127" s="114">
        <v>70</v>
      </c>
      <c r="H127" s="110">
        <v>36</v>
      </c>
      <c r="I127" s="141">
        <v>2520</v>
      </c>
      <c r="J127" s="110">
        <v>3</v>
      </c>
      <c r="K127" s="141">
        <v>95332</v>
      </c>
      <c r="L127" s="142">
        <v>5</v>
      </c>
      <c r="M127" s="143" t="s">
        <v>161</v>
      </c>
      <c r="N127" s="141">
        <v>15000</v>
      </c>
      <c r="O127" s="144">
        <v>500</v>
      </c>
      <c r="P127" s="110" t="s">
        <v>26</v>
      </c>
      <c r="Q127" s="147" t="s">
        <v>120</v>
      </c>
    </row>
    <row r="128" customHeight="1" spans="2:17">
      <c r="B128" s="76">
        <v>124</v>
      </c>
      <c r="C128" s="158" t="s">
        <v>244</v>
      </c>
      <c r="D128" s="159" t="s">
        <v>245</v>
      </c>
      <c r="E128" s="110" t="s">
        <v>29</v>
      </c>
      <c r="F128" s="113" t="s">
        <v>141</v>
      </c>
      <c r="G128" s="160">
        <v>19</v>
      </c>
      <c r="H128" s="110">
        <v>20</v>
      </c>
      <c r="I128" s="141">
        <v>380</v>
      </c>
      <c r="J128" s="110">
        <v>3</v>
      </c>
      <c r="K128" s="141">
        <v>14375</v>
      </c>
      <c r="L128" s="142">
        <v>5</v>
      </c>
      <c r="M128" s="143" t="s">
        <v>480</v>
      </c>
      <c r="N128" s="141">
        <v>2000</v>
      </c>
      <c r="O128" s="144">
        <v>100</v>
      </c>
      <c r="P128" s="110" t="s">
        <v>26</v>
      </c>
      <c r="Q128" s="147" t="s">
        <v>120</v>
      </c>
    </row>
    <row r="129" customHeight="1" spans="2:17">
      <c r="B129" s="76">
        <v>125</v>
      </c>
      <c r="C129" s="158" t="s">
        <v>248</v>
      </c>
      <c r="D129" s="159" t="s">
        <v>249</v>
      </c>
      <c r="E129" s="110" t="s">
        <v>29</v>
      </c>
      <c r="F129" s="113" t="s">
        <v>141</v>
      </c>
      <c r="G129" s="160">
        <v>26</v>
      </c>
      <c r="H129" s="110">
        <v>20</v>
      </c>
      <c r="I129" s="141">
        <v>520</v>
      </c>
      <c r="J129" s="110">
        <v>3</v>
      </c>
      <c r="K129" s="141">
        <v>19672</v>
      </c>
      <c r="L129" s="142">
        <v>5</v>
      </c>
      <c r="M129" s="143" t="s">
        <v>480</v>
      </c>
      <c r="N129" s="141">
        <v>3000</v>
      </c>
      <c r="O129" s="144">
        <v>100</v>
      </c>
      <c r="P129" s="110" t="s">
        <v>26</v>
      </c>
      <c r="Q129" s="147" t="s">
        <v>120</v>
      </c>
    </row>
    <row r="130" customHeight="1" spans="2:17">
      <c r="B130" s="76">
        <v>126</v>
      </c>
      <c r="C130" s="158" t="s">
        <v>252</v>
      </c>
      <c r="D130" s="159" t="s">
        <v>253</v>
      </c>
      <c r="E130" s="110" t="s">
        <v>29</v>
      </c>
      <c r="F130" s="113" t="s">
        <v>141</v>
      </c>
      <c r="G130" s="160">
        <v>57</v>
      </c>
      <c r="H130" s="110">
        <v>20</v>
      </c>
      <c r="I130" s="141">
        <v>1140</v>
      </c>
      <c r="J130" s="110">
        <v>3</v>
      </c>
      <c r="K130" s="141">
        <v>43126</v>
      </c>
      <c r="L130" s="142">
        <v>5</v>
      </c>
      <c r="M130" s="143" t="s">
        <v>480</v>
      </c>
      <c r="N130" s="141">
        <v>7000</v>
      </c>
      <c r="O130" s="144">
        <v>100</v>
      </c>
      <c r="P130" s="110" t="s">
        <v>26</v>
      </c>
      <c r="Q130" s="147" t="s">
        <v>120</v>
      </c>
    </row>
    <row r="131" customHeight="1" spans="2:17">
      <c r="B131" s="76">
        <v>127</v>
      </c>
      <c r="C131" s="158" t="s">
        <v>256</v>
      </c>
      <c r="D131" s="159" t="s">
        <v>257</v>
      </c>
      <c r="E131" s="110" t="s">
        <v>29</v>
      </c>
      <c r="F131" s="113" t="s">
        <v>141</v>
      </c>
      <c r="G131" s="160">
        <v>28</v>
      </c>
      <c r="H131" s="110">
        <v>20</v>
      </c>
      <c r="I131" s="141">
        <v>560</v>
      </c>
      <c r="J131" s="110">
        <v>3</v>
      </c>
      <c r="K131" s="141">
        <v>21185</v>
      </c>
      <c r="L131" s="142">
        <v>5</v>
      </c>
      <c r="M131" s="143" t="s">
        <v>480</v>
      </c>
      <c r="N131" s="141">
        <v>3000</v>
      </c>
      <c r="O131" s="144">
        <v>100</v>
      </c>
      <c r="P131" s="110" t="s">
        <v>26</v>
      </c>
      <c r="Q131" s="147" t="s">
        <v>120</v>
      </c>
    </row>
    <row r="132" customHeight="1" spans="2:17">
      <c r="B132" s="76">
        <v>128</v>
      </c>
      <c r="C132" s="158" t="s">
        <v>261</v>
      </c>
      <c r="D132" s="159" t="s">
        <v>262</v>
      </c>
      <c r="E132" s="110" t="s">
        <v>29</v>
      </c>
      <c r="F132" s="113" t="s">
        <v>141</v>
      </c>
      <c r="G132" s="160">
        <v>20</v>
      </c>
      <c r="H132" s="110">
        <v>20</v>
      </c>
      <c r="I132" s="141">
        <v>400</v>
      </c>
      <c r="J132" s="110">
        <v>3</v>
      </c>
      <c r="K132" s="141">
        <v>15132</v>
      </c>
      <c r="L132" s="142">
        <v>5</v>
      </c>
      <c r="M132" s="143" t="s">
        <v>480</v>
      </c>
      <c r="N132" s="141">
        <v>2500</v>
      </c>
      <c r="O132" s="144">
        <v>100</v>
      </c>
      <c r="P132" s="110" t="s">
        <v>26</v>
      </c>
      <c r="Q132" s="147" t="s">
        <v>120</v>
      </c>
    </row>
    <row r="133" customHeight="1" spans="2:17">
      <c r="B133" s="76">
        <v>129</v>
      </c>
      <c r="C133" s="158" t="s">
        <v>264</v>
      </c>
      <c r="D133" s="159" t="s">
        <v>265</v>
      </c>
      <c r="E133" s="110" t="s">
        <v>29</v>
      </c>
      <c r="F133" s="113" t="s">
        <v>141</v>
      </c>
      <c r="G133" s="160">
        <v>14</v>
      </c>
      <c r="H133" s="110">
        <v>20</v>
      </c>
      <c r="I133" s="141">
        <v>280</v>
      </c>
      <c r="J133" s="110">
        <v>3</v>
      </c>
      <c r="K133" s="141">
        <v>10592</v>
      </c>
      <c r="L133" s="142">
        <v>5</v>
      </c>
      <c r="M133" s="143" t="s">
        <v>480</v>
      </c>
      <c r="N133" s="141">
        <v>2000</v>
      </c>
      <c r="O133" s="144">
        <v>100</v>
      </c>
      <c r="P133" s="110" t="s">
        <v>26</v>
      </c>
      <c r="Q133" s="147" t="s">
        <v>120</v>
      </c>
    </row>
    <row r="134" customHeight="1" spans="2:17">
      <c r="B134" s="76">
        <v>130</v>
      </c>
      <c r="C134" s="158" t="s">
        <v>268</v>
      </c>
      <c r="D134" s="159" t="s">
        <v>269</v>
      </c>
      <c r="E134" s="110" t="s">
        <v>29</v>
      </c>
      <c r="F134" s="113" t="s">
        <v>141</v>
      </c>
      <c r="G134" s="160">
        <v>40.5</v>
      </c>
      <c r="H134" s="110">
        <v>20</v>
      </c>
      <c r="I134" s="141">
        <v>810</v>
      </c>
      <c r="J134" s="110">
        <v>3</v>
      </c>
      <c r="K134" s="141">
        <v>30642</v>
      </c>
      <c r="L134" s="142">
        <v>5</v>
      </c>
      <c r="M134" s="143" t="s">
        <v>480</v>
      </c>
      <c r="N134" s="141">
        <v>5000</v>
      </c>
      <c r="O134" s="144">
        <v>100</v>
      </c>
      <c r="P134" s="110" t="s">
        <v>26</v>
      </c>
      <c r="Q134" s="147" t="s">
        <v>120</v>
      </c>
    </row>
    <row r="135" customHeight="1" spans="2:17">
      <c r="B135" s="76">
        <v>131</v>
      </c>
      <c r="C135" s="158" t="s">
        <v>272</v>
      </c>
      <c r="D135" s="159" t="s">
        <v>273</v>
      </c>
      <c r="E135" s="110" t="s">
        <v>29</v>
      </c>
      <c r="F135" s="113" t="s">
        <v>141</v>
      </c>
      <c r="G135" s="160">
        <v>48</v>
      </c>
      <c r="H135" s="110">
        <v>20</v>
      </c>
      <c r="I135" s="141">
        <v>960</v>
      </c>
      <c r="J135" s="110">
        <v>3</v>
      </c>
      <c r="K135" s="141">
        <v>36317</v>
      </c>
      <c r="L135" s="142">
        <v>5</v>
      </c>
      <c r="M135" s="143" t="s">
        <v>480</v>
      </c>
      <c r="N135" s="141">
        <v>6000</v>
      </c>
      <c r="O135" s="144">
        <v>100</v>
      </c>
      <c r="P135" s="110" t="s">
        <v>26</v>
      </c>
      <c r="Q135" s="147" t="s">
        <v>120</v>
      </c>
    </row>
    <row r="136" customHeight="1" spans="2:17">
      <c r="B136" s="76">
        <v>132</v>
      </c>
      <c r="C136" s="158" t="s">
        <v>276</v>
      </c>
      <c r="D136" s="159" t="s">
        <v>277</v>
      </c>
      <c r="E136" s="110" t="s">
        <v>29</v>
      </c>
      <c r="F136" s="113" t="s">
        <v>141</v>
      </c>
      <c r="G136" s="160">
        <v>48</v>
      </c>
      <c r="H136" s="110">
        <v>20</v>
      </c>
      <c r="I136" s="141">
        <v>960</v>
      </c>
      <c r="J136" s="110">
        <v>3</v>
      </c>
      <c r="K136" s="141">
        <v>36317</v>
      </c>
      <c r="L136" s="142">
        <v>5</v>
      </c>
      <c r="M136" s="143" t="s">
        <v>480</v>
      </c>
      <c r="N136" s="141">
        <v>6000</v>
      </c>
      <c r="O136" s="144">
        <v>100</v>
      </c>
      <c r="P136" s="110" t="s">
        <v>26</v>
      </c>
      <c r="Q136" s="147" t="s">
        <v>120</v>
      </c>
    </row>
    <row r="137" customHeight="1" spans="2:17">
      <c r="B137" s="76">
        <v>133</v>
      </c>
      <c r="C137" s="158" t="s">
        <v>280</v>
      </c>
      <c r="D137" s="159" t="s">
        <v>281</v>
      </c>
      <c r="E137" s="110" t="s">
        <v>29</v>
      </c>
      <c r="F137" s="113" t="s">
        <v>141</v>
      </c>
      <c r="G137" s="160">
        <v>32</v>
      </c>
      <c r="H137" s="110">
        <v>20</v>
      </c>
      <c r="I137" s="141">
        <v>640</v>
      </c>
      <c r="J137" s="110">
        <v>3</v>
      </c>
      <c r="K137" s="141">
        <v>24211</v>
      </c>
      <c r="L137" s="142">
        <v>5</v>
      </c>
      <c r="M137" s="143" t="s">
        <v>480</v>
      </c>
      <c r="N137" s="141">
        <v>4000</v>
      </c>
      <c r="O137" s="144">
        <v>100</v>
      </c>
      <c r="P137" s="110" t="s">
        <v>26</v>
      </c>
      <c r="Q137" s="147" t="s">
        <v>120</v>
      </c>
    </row>
    <row r="138" customHeight="1" spans="2:17">
      <c r="B138" s="76">
        <v>134</v>
      </c>
      <c r="C138" s="158" t="s">
        <v>284</v>
      </c>
      <c r="D138" s="159" t="s">
        <v>285</v>
      </c>
      <c r="E138" s="110" t="s">
        <v>29</v>
      </c>
      <c r="F138" s="113" t="s">
        <v>141</v>
      </c>
      <c r="G138" s="160">
        <v>48</v>
      </c>
      <c r="H138" s="110">
        <v>20</v>
      </c>
      <c r="I138" s="141">
        <v>960</v>
      </c>
      <c r="J138" s="110">
        <v>3</v>
      </c>
      <c r="K138" s="141">
        <v>36317</v>
      </c>
      <c r="L138" s="142">
        <v>5</v>
      </c>
      <c r="M138" s="143" t="s">
        <v>480</v>
      </c>
      <c r="N138" s="141">
        <v>6000</v>
      </c>
      <c r="O138" s="144">
        <v>100</v>
      </c>
      <c r="P138" s="110" t="s">
        <v>26</v>
      </c>
      <c r="Q138" s="147" t="s">
        <v>120</v>
      </c>
    </row>
    <row r="139" customHeight="1" spans="2:17">
      <c r="B139" s="76">
        <v>135</v>
      </c>
      <c r="C139" s="158" t="s">
        <v>288</v>
      </c>
      <c r="D139" s="159" t="s">
        <v>289</v>
      </c>
      <c r="E139" s="110" t="s">
        <v>29</v>
      </c>
      <c r="F139" s="113" t="s">
        <v>141</v>
      </c>
      <c r="G139" s="160">
        <v>32</v>
      </c>
      <c r="H139" s="110">
        <v>20</v>
      </c>
      <c r="I139" s="141">
        <v>640</v>
      </c>
      <c r="J139" s="110">
        <v>3</v>
      </c>
      <c r="K139" s="141">
        <v>24211</v>
      </c>
      <c r="L139" s="142">
        <v>5</v>
      </c>
      <c r="M139" s="143" t="s">
        <v>480</v>
      </c>
      <c r="N139" s="141">
        <v>4000</v>
      </c>
      <c r="O139" s="144">
        <v>100</v>
      </c>
      <c r="P139" s="110" t="s">
        <v>26</v>
      </c>
      <c r="Q139" s="147" t="s">
        <v>120</v>
      </c>
    </row>
    <row r="140" customHeight="1" spans="2:17">
      <c r="B140" s="76">
        <v>136</v>
      </c>
      <c r="C140" s="158" t="s">
        <v>292</v>
      </c>
      <c r="D140" s="159" t="s">
        <v>293</v>
      </c>
      <c r="E140" s="110" t="s">
        <v>29</v>
      </c>
      <c r="F140" s="113" t="s">
        <v>141</v>
      </c>
      <c r="G140" s="160">
        <v>48</v>
      </c>
      <c r="H140" s="110">
        <v>20</v>
      </c>
      <c r="I140" s="141">
        <v>960</v>
      </c>
      <c r="J140" s="110">
        <v>3</v>
      </c>
      <c r="K140" s="141">
        <v>36317</v>
      </c>
      <c r="L140" s="142">
        <v>5</v>
      </c>
      <c r="M140" s="143" t="s">
        <v>480</v>
      </c>
      <c r="N140" s="141">
        <v>6000</v>
      </c>
      <c r="O140" s="144">
        <v>100</v>
      </c>
      <c r="P140" s="110" t="s">
        <v>26</v>
      </c>
      <c r="Q140" s="147" t="s">
        <v>106</v>
      </c>
    </row>
    <row r="141" customHeight="1" spans="2:17">
      <c r="B141" s="152"/>
      <c r="C141" s="152" t="s">
        <v>485</v>
      </c>
      <c r="D141" s="152" t="s">
        <v>486</v>
      </c>
      <c r="E141" s="164" t="s">
        <v>487</v>
      </c>
      <c r="F141" s="164" t="s">
        <v>486</v>
      </c>
      <c r="G141" s="165">
        <v>194070</v>
      </c>
      <c r="H141" s="164" t="s">
        <v>486</v>
      </c>
      <c r="I141" s="165">
        <v>2024269</v>
      </c>
      <c r="J141" s="164" t="s">
        <v>486</v>
      </c>
      <c r="K141" s="165">
        <v>121753928</v>
      </c>
      <c r="L141" s="164" t="s">
        <v>486</v>
      </c>
      <c r="M141" s="164" t="s">
        <v>486</v>
      </c>
      <c r="N141" s="165">
        <v>22419000</v>
      </c>
      <c r="O141" s="164" t="s">
        <v>486</v>
      </c>
      <c r="P141" s="152" t="s">
        <v>486</v>
      </c>
      <c r="Q141" s="110" t="s">
        <v>486</v>
      </c>
    </row>
  </sheetData>
  <mergeCells count="26">
    <mergeCell ref="B1:Q1"/>
    <mergeCell ref="E27:F27"/>
    <mergeCell ref="E28:F28"/>
    <mergeCell ref="E29:F29"/>
    <mergeCell ref="E30:F30"/>
    <mergeCell ref="B7:B8"/>
    <mergeCell ref="B23:B24"/>
    <mergeCell ref="C10:C13"/>
    <mergeCell ref="C14:C21"/>
    <mergeCell ref="J7:J8"/>
    <mergeCell ref="K7:K8"/>
    <mergeCell ref="K23:K24"/>
    <mergeCell ref="L7:L8"/>
    <mergeCell ref="L23:L24"/>
    <mergeCell ref="M7:M8"/>
    <mergeCell ref="M23:M24"/>
    <mergeCell ref="N7:N8"/>
    <mergeCell ref="N23:N24"/>
    <mergeCell ref="O7:O8"/>
    <mergeCell ref="O23:O24"/>
    <mergeCell ref="P7:P8"/>
    <mergeCell ref="P23:P24"/>
    <mergeCell ref="Q7:Q8"/>
    <mergeCell ref="Q10:Q13"/>
    <mergeCell ref="Q14:Q21"/>
    <mergeCell ref="Q23:Q24"/>
  </mergeCells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91"/>
  <sheetViews>
    <sheetView tabSelected="1" zoomScale="85" zoomScaleNormal="85" topLeftCell="A73" workbookViewId="0">
      <selection activeCell="O90" sqref="O90"/>
    </sheetView>
  </sheetViews>
  <sheetFormatPr defaultColWidth="9" defaultRowHeight="38.25" customHeight="1"/>
  <cols>
    <col min="1" max="1" width="4.625" customWidth="1"/>
    <col min="2" max="2" width="17.75" customWidth="1"/>
    <col min="3" max="3" width="27.125" customWidth="1"/>
    <col min="4" max="4" width="9.5" customWidth="1"/>
    <col min="5" max="5" width="11.625" style="1" customWidth="1"/>
    <col min="6" max="6" width="10.25" customWidth="1"/>
    <col min="8" max="8" width="11.375" customWidth="1"/>
    <col min="9" max="10" width="11.5" customWidth="1"/>
    <col min="14" max="14" width="12.625"/>
    <col min="15" max="16" width="9.5" customWidth="1"/>
    <col min="17" max="17" width="10.375"/>
    <col min="18" max="18" width="12.625"/>
    <col min="19" max="21" width="9.375"/>
    <col min="22" max="22" width="10.375"/>
    <col min="23" max="23" width="10.5" customWidth="1"/>
  </cols>
  <sheetData>
    <row r="1" ht="21" customHeight="1" spans="1:2">
      <c r="A1" s="2"/>
      <c r="B1" s="3"/>
    </row>
    <row r="2" customHeight="1" spans="1:12">
      <c r="A2" s="4" t="s">
        <v>499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customHeight="1" spans="1:12">
      <c r="A3" s="5" t="s">
        <v>2</v>
      </c>
      <c r="B3" s="6" t="s">
        <v>3</v>
      </c>
      <c r="C3" s="6" t="s">
        <v>4</v>
      </c>
      <c r="D3" s="7" t="s">
        <v>490</v>
      </c>
      <c r="E3" s="8" t="s">
        <v>6</v>
      </c>
      <c r="F3" s="9" t="s">
        <v>491</v>
      </c>
      <c r="G3" s="10" t="s">
        <v>492</v>
      </c>
      <c r="H3" s="11" t="s">
        <v>493</v>
      </c>
      <c r="I3" s="10" t="s">
        <v>10</v>
      </c>
      <c r="J3" s="10" t="s">
        <v>12</v>
      </c>
      <c r="K3" s="10" t="s">
        <v>13</v>
      </c>
      <c r="L3" s="42" t="s">
        <v>15</v>
      </c>
    </row>
    <row r="4" customHeight="1" spans="1:24">
      <c r="A4" s="12">
        <f>MAX(A$2:A3)+1</f>
        <v>1</v>
      </c>
      <c r="B4" s="13" t="s">
        <v>23</v>
      </c>
      <c r="C4" s="13" t="s">
        <v>24</v>
      </c>
      <c r="D4" s="14">
        <v>7123.64</v>
      </c>
      <c r="E4" s="15">
        <v>20.7</v>
      </c>
      <c r="F4" s="16">
        <f t="shared" ref="F4:F10" si="0">D4*E4</f>
        <v>147459</v>
      </c>
      <c r="G4" s="17">
        <v>8</v>
      </c>
      <c r="H4" s="18">
        <v>15735101</v>
      </c>
      <c r="I4" s="43">
        <v>3</v>
      </c>
      <c r="J4" s="44">
        <v>3000000</v>
      </c>
      <c r="K4" s="45">
        <v>50000</v>
      </c>
      <c r="L4" s="46"/>
      <c r="O4" s="47"/>
      <c r="P4" s="47"/>
      <c r="Q4" s="47"/>
      <c r="R4" s="47"/>
      <c r="S4" s="47"/>
      <c r="T4" s="47"/>
      <c r="U4" s="47"/>
      <c r="V4" s="47"/>
      <c r="W4" s="47"/>
      <c r="X4" s="47"/>
    </row>
    <row r="5" ht="31.5" customHeight="1" spans="1:24">
      <c r="A5" s="12">
        <f>MAX(A$2:A4)+1</f>
        <v>2</v>
      </c>
      <c r="B5" s="13" t="s">
        <v>33</v>
      </c>
      <c r="C5" s="13" t="s">
        <v>34</v>
      </c>
      <c r="D5" s="19">
        <v>1049.93</v>
      </c>
      <c r="E5" s="15">
        <f>22*0.9</f>
        <v>19.8</v>
      </c>
      <c r="F5" s="20">
        <f t="shared" si="0"/>
        <v>20789</v>
      </c>
      <c r="G5" s="17">
        <v>5</v>
      </c>
      <c r="H5" s="18">
        <v>1324459</v>
      </c>
      <c r="I5" s="43">
        <v>3</v>
      </c>
      <c r="J5" s="44">
        <v>200000</v>
      </c>
      <c r="K5" s="45">
        <v>5000</v>
      </c>
      <c r="L5" s="48"/>
      <c r="O5" s="47"/>
      <c r="P5" s="47"/>
      <c r="Q5" s="47"/>
      <c r="R5" s="47"/>
      <c r="S5" s="47"/>
      <c r="T5" s="47"/>
      <c r="U5" s="47"/>
      <c r="V5" s="47"/>
      <c r="W5" s="47"/>
      <c r="X5" s="47"/>
    </row>
    <row r="6" ht="31.5" customHeight="1" spans="1:24">
      <c r="A6" s="12">
        <f>MAX(A$2:A5)+1</f>
        <v>3</v>
      </c>
      <c r="B6" s="13" t="s">
        <v>55</v>
      </c>
      <c r="C6" s="21" t="s">
        <v>56</v>
      </c>
      <c r="D6" s="19">
        <v>536.01</v>
      </c>
      <c r="E6" s="15">
        <f>23*0.9</f>
        <v>20.7</v>
      </c>
      <c r="F6" s="20">
        <f t="shared" si="0"/>
        <v>11095</v>
      </c>
      <c r="G6" s="17">
        <v>5</v>
      </c>
      <c r="H6" s="18">
        <v>706858</v>
      </c>
      <c r="I6" s="49">
        <v>3</v>
      </c>
      <c r="J6" s="44">
        <v>100000</v>
      </c>
      <c r="K6" s="45">
        <v>5000</v>
      </c>
      <c r="L6" s="48"/>
      <c r="O6" s="47"/>
      <c r="P6" s="47"/>
      <c r="Q6" s="47"/>
      <c r="R6" s="47"/>
      <c r="S6" s="47"/>
      <c r="T6" s="47"/>
      <c r="U6" s="47"/>
      <c r="V6" s="47"/>
      <c r="W6" s="47"/>
      <c r="X6" s="47"/>
    </row>
    <row r="7" ht="31.5" customHeight="1" spans="1:24">
      <c r="A7" s="12">
        <f>MAX(A$2:A6)+1</f>
        <v>4</v>
      </c>
      <c r="B7" s="13" t="s">
        <v>61</v>
      </c>
      <c r="C7" s="21" t="s">
        <v>37</v>
      </c>
      <c r="D7" s="14">
        <v>200.82</v>
      </c>
      <c r="E7" s="15">
        <f>23*0.9</f>
        <v>20.7</v>
      </c>
      <c r="F7" s="16">
        <f t="shared" si="0"/>
        <v>4157</v>
      </c>
      <c r="G7" s="17">
        <v>3</v>
      </c>
      <c r="H7" s="18">
        <v>157259</v>
      </c>
      <c r="I7" s="43">
        <v>5</v>
      </c>
      <c r="J7" s="44">
        <v>50000</v>
      </c>
      <c r="K7" s="45">
        <v>5000</v>
      </c>
      <c r="L7" s="48"/>
      <c r="O7" s="47"/>
      <c r="P7" s="47"/>
      <c r="Q7" s="47"/>
      <c r="R7" s="47"/>
      <c r="S7" s="47"/>
      <c r="T7" s="47"/>
      <c r="U7" s="47"/>
      <c r="V7" s="47"/>
      <c r="W7" s="47"/>
      <c r="X7" s="47"/>
    </row>
    <row r="8" ht="31.5" customHeight="1" spans="1:24">
      <c r="A8" s="12">
        <f>MAX(A$2:A7)+1</f>
        <v>5</v>
      </c>
      <c r="B8" s="22" t="s">
        <v>502</v>
      </c>
      <c r="C8" s="22" t="s">
        <v>50</v>
      </c>
      <c r="D8" s="23">
        <v>2628.79</v>
      </c>
      <c r="E8" s="24">
        <v>9</v>
      </c>
      <c r="F8" s="25">
        <f t="shared" si="0"/>
        <v>23659</v>
      </c>
      <c r="G8" s="26">
        <v>2</v>
      </c>
      <c r="H8" s="27">
        <v>576333</v>
      </c>
      <c r="I8" s="50">
        <v>3</v>
      </c>
      <c r="J8" s="51">
        <v>100000</v>
      </c>
      <c r="K8" s="52">
        <v>5000</v>
      </c>
      <c r="L8" s="48"/>
      <c r="O8" s="47"/>
      <c r="P8" s="47"/>
      <c r="Q8" s="47"/>
      <c r="R8" s="47"/>
      <c r="S8" s="47"/>
      <c r="T8" s="47"/>
      <c r="U8" s="47"/>
      <c r="V8" s="47"/>
      <c r="W8" s="47"/>
      <c r="X8" s="47"/>
    </row>
    <row r="9" ht="31.5" customHeight="1" spans="1:24">
      <c r="A9" s="12">
        <f>MAX(A$2:A8)+1</f>
        <v>6</v>
      </c>
      <c r="B9" s="28" t="s">
        <v>63</v>
      </c>
      <c r="C9" s="28" t="s">
        <v>64</v>
      </c>
      <c r="D9" s="29">
        <v>322.19</v>
      </c>
      <c r="E9" s="30">
        <f>25*0.9</f>
        <v>22.5</v>
      </c>
      <c r="F9" s="20">
        <f t="shared" si="0"/>
        <v>7249</v>
      </c>
      <c r="G9" s="17">
        <v>5</v>
      </c>
      <c r="H9" s="18">
        <v>3444654</v>
      </c>
      <c r="I9" s="43">
        <v>3</v>
      </c>
      <c r="J9" s="44">
        <v>200000</v>
      </c>
      <c r="K9" s="45">
        <v>5000</v>
      </c>
      <c r="L9" s="48"/>
      <c r="O9" s="47"/>
      <c r="P9" s="47"/>
      <c r="Q9" s="47"/>
      <c r="R9" s="47"/>
      <c r="S9" s="47"/>
      <c r="T9" s="47"/>
      <c r="U9" s="47"/>
      <c r="V9" s="47"/>
      <c r="W9" s="47"/>
      <c r="X9" s="47"/>
    </row>
    <row r="10" ht="31.5" customHeight="1" spans="1:24">
      <c r="A10" s="12">
        <f>MAX(A$2:A9)+1</f>
        <v>7</v>
      </c>
      <c r="B10" s="13" t="s">
        <v>70</v>
      </c>
      <c r="C10" s="13" t="s">
        <v>71</v>
      </c>
      <c r="D10" s="14">
        <v>1486.32</v>
      </c>
      <c r="E10" s="15">
        <f>35*0.9</f>
        <v>31.5</v>
      </c>
      <c r="F10" s="20">
        <f t="shared" si="0"/>
        <v>46819</v>
      </c>
      <c r="G10" s="17"/>
      <c r="H10" s="18"/>
      <c r="I10" s="43"/>
      <c r="J10" s="44"/>
      <c r="K10" s="45"/>
      <c r="L10" s="48"/>
      <c r="O10" s="47"/>
      <c r="P10" s="47"/>
      <c r="Q10" s="47"/>
      <c r="R10" s="47"/>
      <c r="S10" s="47"/>
      <c r="T10" s="47"/>
      <c r="U10" s="47"/>
      <c r="V10" s="47"/>
      <c r="W10" s="47"/>
      <c r="X10" s="47"/>
    </row>
    <row r="11" ht="29.25" customHeight="1" spans="1:24">
      <c r="A11" s="12">
        <f>MAX(A$2:A10)+1</f>
        <v>8</v>
      </c>
      <c r="B11" s="31" t="s">
        <v>27</v>
      </c>
      <c r="C11" s="31" t="s">
        <v>28</v>
      </c>
      <c r="D11" s="32">
        <v>14791</v>
      </c>
      <c r="E11" s="15">
        <f>24*0.9</f>
        <v>21.6</v>
      </c>
      <c r="F11" s="16">
        <f t="shared" ref="F11:F23" si="1">D11*E11</f>
        <v>319486</v>
      </c>
      <c r="G11" s="17">
        <v>5</v>
      </c>
      <c r="H11" s="18">
        <v>20354335</v>
      </c>
      <c r="I11" s="43">
        <v>3</v>
      </c>
      <c r="J11" s="44">
        <v>600000</v>
      </c>
      <c r="K11" s="45">
        <v>20000</v>
      </c>
      <c r="L11" s="48"/>
      <c r="O11" s="47"/>
      <c r="P11" s="47"/>
      <c r="Q11" s="47"/>
      <c r="R11" s="47"/>
      <c r="S11" s="47"/>
      <c r="T11" s="47"/>
      <c r="U11" s="47"/>
      <c r="V11" s="47"/>
      <c r="W11" s="47"/>
      <c r="X11" s="47"/>
    </row>
    <row r="12" customHeight="1" spans="1:24">
      <c r="A12" s="12">
        <f>MAX(A$2:A11)+1</f>
        <v>9</v>
      </c>
      <c r="B12" s="31" t="s">
        <v>81</v>
      </c>
      <c r="C12" s="33" t="s">
        <v>82</v>
      </c>
      <c r="D12" s="32">
        <v>805.37</v>
      </c>
      <c r="E12" s="15">
        <f>30*0.9</f>
        <v>27</v>
      </c>
      <c r="F12" s="20">
        <f t="shared" si="1"/>
        <v>21745</v>
      </c>
      <c r="G12" s="17">
        <v>5</v>
      </c>
      <c r="H12" s="18">
        <v>1385366</v>
      </c>
      <c r="I12" s="43">
        <v>3</v>
      </c>
      <c r="J12" s="44">
        <v>300000</v>
      </c>
      <c r="K12" s="45">
        <v>5000</v>
      </c>
      <c r="L12" s="48"/>
      <c r="O12" s="47"/>
      <c r="P12" s="47"/>
      <c r="Q12" s="47"/>
      <c r="R12" s="47"/>
      <c r="S12" s="47"/>
      <c r="T12" s="47"/>
      <c r="U12" s="47"/>
      <c r="V12" s="47"/>
      <c r="W12" s="47"/>
      <c r="X12" s="47"/>
    </row>
    <row r="13" customHeight="1" spans="1:24">
      <c r="A13" s="12">
        <f>MAX(A$2:A12)+1</f>
        <v>10</v>
      </c>
      <c r="B13" s="31"/>
      <c r="C13" s="33" t="s">
        <v>86</v>
      </c>
      <c r="D13" s="32">
        <v>737.46</v>
      </c>
      <c r="E13" s="15">
        <f t="shared" ref="E13:E15" si="2">30*0.9</f>
        <v>27</v>
      </c>
      <c r="F13" s="20">
        <f t="shared" si="1"/>
        <v>19911</v>
      </c>
      <c r="G13" s="17">
        <v>5</v>
      </c>
      <c r="H13" s="18">
        <v>1268522</v>
      </c>
      <c r="I13" s="43">
        <v>3</v>
      </c>
      <c r="J13" s="44">
        <v>300000</v>
      </c>
      <c r="K13" s="45">
        <v>5000</v>
      </c>
      <c r="L13" s="48"/>
      <c r="O13" s="47"/>
      <c r="P13" s="47"/>
      <c r="Q13" s="47"/>
      <c r="R13" s="47"/>
      <c r="S13" s="47"/>
      <c r="T13" s="47"/>
      <c r="U13" s="47"/>
      <c r="V13" s="47"/>
      <c r="W13" s="47"/>
      <c r="X13" s="47"/>
    </row>
    <row r="14" customHeight="1" spans="1:24">
      <c r="A14" s="12">
        <f>MAX(A$2:A13)+1</f>
        <v>11</v>
      </c>
      <c r="B14" s="31"/>
      <c r="C14" s="33" t="s">
        <v>87</v>
      </c>
      <c r="D14" s="32">
        <v>1097.72</v>
      </c>
      <c r="E14" s="15">
        <f t="shared" si="2"/>
        <v>27</v>
      </c>
      <c r="F14" s="20">
        <f t="shared" si="1"/>
        <v>29638</v>
      </c>
      <c r="G14" s="17">
        <v>5</v>
      </c>
      <c r="H14" s="18">
        <v>1888226</v>
      </c>
      <c r="I14" s="43">
        <v>3</v>
      </c>
      <c r="J14" s="44">
        <v>300000</v>
      </c>
      <c r="K14" s="45">
        <v>5000</v>
      </c>
      <c r="L14" s="48"/>
      <c r="O14" s="47"/>
      <c r="P14" s="47"/>
      <c r="Q14" s="47"/>
      <c r="R14" s="47"/>
      <c r="S14" s="47"/>
      <c r="T14" s="47"/>
      <c r="U14" s="47"/>
      <c r="V14" s="47"/>
      <c r="W14" s="47"/>
      <c r="X14" s="47"/>
    </row>
    <row r="15" customHeight="1" spans="1:24">
      <c r="A15" s="12">
        <f>MAX(A$2:A14)+1</f>
        <v>12</v>
      </c>
      <c r="B15" s="31"/>
      <c r="C15" s="33" t="s">
        <v>88</v>
      </c>
      <c r="D15" s="32">
        <v>758.36</v>
      </c>
      <c r="E15" s="15">
        <f t="shared" si="2"/>
        <v>27</v>
      </c>
      <c r="F15" s="20">
        <f t="shared" si="1"/>
        <v>20476</v>
      </c>
      <c r="G15" s="17">
        <v>5</v>
      </c>
      <c r="H15" s="18">
        <v>1304518</v>
      </c>
      <c r="I15" s="43">
        <v>3</v>
      </c>
      <c r="J15" s="44">
        <v>300000</v>
      </c>
      <c r="K15" s="45">
        <v>5000</v>
      </c>
      <c r="L15" s="48"/>
      <c r="O15" s="47"/>
      <c r="P15" s="47"/>
      <c r="Q15" s="47"/>
      <c r="R15" s="47"/>
      <c r="S15" s="47"/>
      <c r="T15" s="47"/>
      <c r="U15" s="47"/>
      <c r="V15" s="47"/>
      <c r="W15" s="47"/>
      <c r="X15" s="47"/>
    </row>
    <row r="16" ht="32.25" customHeight="1" spans="1:24">
      <c r="A16" s="12">
        <f>MAX(A$2:A15)+1</f>
        <v>13</v>
      </c>
      <c r="B16" s="31" t="s">
        <v>81</v>
      </c>
      <c r="C16" s="33" t="s">
        <v>91</v>
      </c>
      <c r="D16" s="32">
        <v>1298.02</v>
      </c>
      <c r="E16" s="15">
        <f>40*0.9</f>
        <v>36</v>
      </c>
      <c r="F16" s="20">
        <f t="shared" si="1"/>
        <v>46729</v>
      </c>
      <c r="G16" s="17">
        <v>5</v>
      </c>
      <c r="H16" s="18">
        <v>2977087</v>
      </c>
      <c r="I16" s="43">
        <v>3</v>
      </c>
      <c r="J16" s="44">
        <v>400000</v>
      </c>
      <c r="K16" s="45">
        <v>5000</v>
      </c>
      <c r="L16" s="48"/>
      <c r="O16" s="47"/>
      <c r="P16" s="47"/>
      <c r="Q16" s="47"/>
      <c r="R16" s="47"/>
      <c r="S16" s="47"/>
      <c r="T16" s="47"/>
      <c r="U16" s="47"/>
      <c r="V16" s="47"/>
      <c r="W16" s="47"/>
      <c r="X16" s="47"/>
    </row>
    <row r="17" ht="32.25" customHeight="1" spans="1:24">
      <c r="A17" s="12">
        <f>MAX(A$2:A16)+1</f>
        <v>14</v>
      </c>
      <c r="B17" s="31"/>
      <c r="C17" s="33" t="s">
        <v>94</v>
      </c>
      <c r="D17" s="32">
        <v>799.51</v>
      </c>
      <c r="E17" s="15">
        <f t="shared" ref="E17:E23" si="3">40*0.9</f>
        <v>36</v>
      </c>
      <c r="F17" s="20">
        <f t="shared" si="1"/>
        <v>28782</v>
      </c>
      <c r="G17" s="17">
        <v>5</v>
      </c>
      <c r="H17" s="18">
        <v>1833691</v>
      </c>
      <c r="I17" s="43">
        <v>3</v>
      </c>
      <c r="J17" s="44">
        <v>300000</v>
      </c>
      <c r="K17" s="45">
        <v>5000</v>
      </c>
      <c r="L17" s="48"/>
      <c r="O17" s="47"/>
      <c r="P17" s="47"/>
      <c r="Q17" s="47"/>
      <c r="R17" s="47"/>
      <c r="S17" s="47"/>
      <c r="T17" s="47"/>
      <c r="U17" s="47"/>
      <c r="V17" s="47"/>
      <c r="W17" s="47"/>
      <c r="X17" s="47"/>
    </row>
    <row r="18" ht="32.25" customHeight="1" spans="1:24">
      <c r="A18" s="12">
        <f>MAX(A$2:A17)+1</f>
        <v>15</v>
      </c>
      <c r="B18" s="31"/>
      <c r="C18" s="33" t="s">
        <v>96</v>
      </c>
      <c r="D18" s="32">
        <v>666.39</v>
      </c>
      <c r="E18" s="15">
        <f t="shared" si="3"/>
        <v>36</v>
      </c>
      <c r="F18" s="20">
        <f t="shared" si="1"/>
        <v>23990</v>
      </c>
      <c r="G18" s="17">
        <v>5</v>
      </c>
      <c r="H18" s="18">
        <v>1528394</v>
      </c>
      <c r="I18" s="43">
        <v>3</v>
      </c>
      <c r="J18" s="44">
        <v>300000</v>
      </c>
      <c r="K18" s="45">
        <v>5000</v>
      </c>
      <c r="L18" s="48"/>
      <c r="O18" s="47"/>
      <c r="P18" s="47"/>
      <c r="Q18" s="47"/>
      <c r="R18" s="47"/>
      <c r="S18" s="47"/>
      <c r="T18" s="47"/>
      <c r="U18" s="47"/>
      <c r="V18" s="47"/>
      <c r="W18" s="47"/>
      <c r="X18" s="47"/>
    </row>
    <row r="19" ht="32.25" customHeight="1" spans="1:24">
      <c r="A19" s="12">
        <f>MAX(A$2:A18)+1</f>
        <v>16</v>
      </c>
      <c r="B19" s="31"/>
      <c r="C19" s="33" t="s">
        <v>98</v>
      </c>
      <c r="D19" s="32">
        <v>508.8</v>
      </c>
      <c r="E19" s="15">
        <f t="shared" si="3"/>
        <v>36</v>
      </c>
      <c r="F19" s="20">
        <f t="shared" si="1"/>
        <v>18317</v>
      </c>
      <c r="G19" s="17">
        <v>5</v>
      </c>
      <c r="H19" s="18">
        <v>1166969</v>
      </c>
      <c r="I19" s="43">
        <v>3</v>
      </c>
      <c r="J19" s="44">
        <v>300000</v>
      </c>
      <c r="K19" s="45">
        <v>5000</v>
      </c>
      <c r="L19" s="48"/>
      <c r="O19" s="47"/>
      <c r="P19" s="47"/>
      <c r="Q19" s="47"/>
      <c r="R19" s="47"/>
      <c r="S19" s="47"/>
      <c r="T19" s="47"/>
      <c r="U19" s="47"/>
      <c r="V19" s="47"/>
      <c r="W19" s="47"/>
      <c r="X19" s="47"/>
    </row>
    <row r="20" customHeight="1" spans="1:24">
      <c r="A20" s="12">
        <f>MAX(A$2:A19)+1</f>
        <v>17</v>
      </c>
      <c r="B20" s="31"/>
      <c r="C20" s="33" t="s">
        <v>100</v>
      </c>
      <c r="D20" s="32">
        <v>982.64</v>
      </c>
      <c r="E20" s="15">
        <f t="shared" si="3"/>
        <v>36</v>
      </c>
      <c r="F20" s="20">
        <f t="shared" si="1"/>
        <v>35375</v>
      </c>
      <c r="G20" s="17">
        <v>5</v>
      </c>
      <c r="H20" s="18">
        <v>2253728</v>
      </c>
      <c r="I20" s="43">
        <v>3</v>
      </c>
      <c r="J20" s="44">
        <v>300000</v>
      </c>
      <c r="K20" s="45">
        <v>5000</v>
      </c>
      <c r="L20" s="48"/>
      <c r="O20" s="47"/>
      <c r="P20" s="47"/>
      <c r="Q20" s="47"/>
      <c r="R20" s="47"/>
      <c r="S20" s="47"/>
      <c r="T20" s="47"/>
      <c r="U20" s="47"/>
      <c r="V20" s="47"/>
      <c r="W20" s="47"/>
      <c r="X20" s="47"/>
    </row>
    <row r="21" customHeight="1" spans="1:24">
      <c r="A21" s="12">
        <f>MAX(A$2:A20)+1</f>
        <v>18</v>
      </c>
      <c r="B21" s="31"/>
      <c r="C21" s="33" t="s">
        <v>101</v>
      </c>
      <c r="D21" s="32">
        <v>541.22</v>
      </c>
      <c r="E21" s="15">
        <f t="shared" si="3"/>
        <v>36</v>
      </c>
      <c r="F21" s="34">
        <f t="shared" si="1"/>
        <v>19484</v>
      </c>
      <c r="G21" s="17">
        <v>5</v>
      </c>
      <c r="H21" s="18">
        <v>1241318</v>
      </c>
      <c r="I21" s="43">
        <v>3</v>
      </c>
      <c r="J21" s="44">
        <v>300000</v>
      </c>
      <c r="K21" s="45">
        <v>5000</v>
      </c>
      <c r="L21" s="48"/>
      <c r="O21" s="47"/>
      <c r="P21" s="47"/>
      <c r="Q21" s="47"/>
      <c r="R21" s="47"/>
      <c r="S21" s="47"/>
      <c r="T21" s="47"/>
      <c r="U21" s="47"/>
      <c r="V21" s="47"/>
      <c r="W21" s="47"/>
      <c r="X21" s="47"/>
    </row>
    <row r="22" customHeight="1" spans="1:24">
      <c r="A22" s="12">
        <f>MAX(A$2:A21)+1</f>
        <v>19</v>
      </c>
      <c r="B22" s="31"/>
      <c r="C22" s="33" t="s">
        <v>103</v>
      </c>
      <c r="D22" s="32">
        <v>905.9</v>
      </c>
      <c r="E22" s="15">
        <f t="shared" si="3"/>
        <v>36</v>
      </c>
      <c r="F22" s="34">
        <f t="shared" si="1"/>
        <v>32612</v>
      </c>
      <c r="G22" s="17">
        <v>5</v>
      </c>
      <c r="H22" s="18">
        <v>2077698</v>
      </c>
      <c r="I22" s="43">
        <v>3</v>
      </c>
      <c r="J22" s="44">
        <v>300000</v>
      </c>
      <c r="K22" s="45">
        <v>5000</v>
      </c>
      <c r="L22" s="48"/>
      <c r="O22" s="47"/>
      <c r="P22" s="47"/>
      <c r="Q22" s="47"/>
      <c r="R22" s="47"/>
      <c r="S22" s="47"/>
      <c r="T22" s="47"/>
      <c r="U22" s="47"/>
      <c r="V22" s="47"/>
      <c r="W22" s="47"/>
      <c r="X22" s="47"/>
    </row>
    <row r="23" customHeight="1" spans="1:24">
      <c r="A23" s="12">
        <f>MAX(A$2:A22)+1</f>
        <v>20</v>
      </c>
      <c r="B23" s="31"/>
      <c r="C23" s="33" t="s">
        <v>104</v>
      </c>
      <c r="D23" s="32">
        <v>997.93</v>
      </c>
      <c r="E23" s="15">
        <f t="shared" si="3"/>
        <v>36</v>
      </c>
      <c r="F23" s="34">
        <f t="shared" si="1"/>
        <v>35925</v>
      </c>
      <c r="G23" s="17">
        <v>5</v>
      </c>
      <c r="H23" s="18">
        <v>2288768</v>
      </c>
      <c r="I23" s="43">
        <v>3</v>
      </c>
      <c r="J23" s="44">
        <v>300000</v>
      </c>
      <c r="K23" s="45">
        <v>5000</v>
      </c>
      <c r="L23" s="48"/>
      <c r="O23" s="47"/>
      <c r="P23" s="47"/>
      <c r="Q23" s="47"/>
      <c r="R23" s="47"/>
      <c r="S23" s="47"/>
      <c r="T23" s="47"/>
      <c r="U23" s="47"/>
      <c r="V23" s="47"/>
      <c r="W23" s="47"/>
      <c r="X23" s="47"/>
    </row>
    <row r="24" customHeight="1" spans="1:24">
      <c r="A24" s="12">
        <f>MAX(A$2:A23)+1</f>
        <v>21</v>
      </c>
      <c r="B24" s="35" t="s">
        <v>130</v>
      </c>
      <c r="C24" s="35" t="s">
        <v>131</v>
      </c>
      <c r="D24" s="36">
        <v>41.66</v>
      </c>
      <c r="E24" s="37">
        <f t="shared" ref="E24:E38" si="4">F24/D24</f>
        <v>21.6</v>
      </c>
      <c r="F24" s="34">
        <v>900</v>
      </c>
      <c r="G24" s="38">
        <v>1</v>
      </c>
      <c r="H24" s="39">
        <v>10800</v>
      </c>
      <c r="I24" s="35" t="s">
        <v>142</v>
      </c>
      <c r="J24" s="53">
        <v>5000</v>
      </c>
      <c r="K24" s="35">
        <v>500</v>
      </c>
      <c r="L24" s="48"/>
      <c r="O24" s="47"/>
      <c r="P24" s="47"/>
      <c r="Q24" s="47"/>
      <c r="R24" s="47"/>
      <c r="S24" s="47"/>
      <c r="T24" s="47"/>
      <c r="U24" s="47"/>
      <c r="V24" s="47"/>
      <c r="W24" s="47"/>
      <c r="X24" s="47"/>
    </row>
    <row r="25" customHeight="1" spans="1:24">
      <c r="A25" s="12">
        <f>MAX(A$2:A24)+1</f>
        <v>22</v>
      </c>
      <c r="B25" s="35" t="s">
        <v>132</v>
      </c>
      <c r="C25" s="35" t="s">
        <v>131</v>
      </c>
      <c r="D25" s="36">
        <v>41.66</v>
      </c>
      <c r="E25" s="37">
        <f t="shared" si="4"/>
        <v>21.6</v>
      </c>
      <c r="F25" s="34">
        <v>900</v>
      </c>
      <c r="G25" s="38">
        <v>1</v>
      </c>
      <c r="H25" s="39">
        <v>10800</v>
      </c>
      <c r="I25" s="35" t="s">
        <v>142</v>
      </c>
      <c r="J25" s="53">
        <v>5000</v>
      </c>
      <c r="K25" s="35">
        <v>500</v>
      </c>
      <c r="L25" s="48"/>
      <c r="O25" s="47"/>
      <c r="P25" s="47"/>
      <c r="Q25" s="47"/>
      <c r="R25" s="47"/>
      <c r="S25" s="47"/>
      <c r="T25" s="47"/>
      <c r="U25" s="47"/>
      <c r="V25" s="47"/>
      <c r="W25" s="47"/>
      <c r="X25" s="47"/>
    </row>
    <row r="26" customHeight="1" spans="1:24">
      <c r="A26" s="12">
        <f>MAX(A$2:A25)+1</f>
        <v>23</v>
      </c>
      <c r="B26" s="35" t="s">
        <v>133</v>
      </c>
      <c r="C26" s="35" t="s">
        <v>131</v>
      </c>
      <c r="D26" s="36">
        <v>41.66</v>
      </c>
      <c r="E26" s="37">
        <f t="shared" si="4"/>
        <v>21.6</v>
      </c>
      <c r="F26" s="34">
        <v>900</v>
      </c>
      <c r="G26" s="38">
        <v>1</v>
      </c>
      <c r="H26" s="39">
        <v>10800</v>
      </c>
      <c r="I26" s="35" t="s">
        <v>142</v>
      </c>
      <c r="J26" s="53">
        <v>5000</v>
      </c>
      <c r="K26" s="35">
        <v>500</v>
      </c>
      <c r="L26" s="48"/>
      <c r="O26" s="47"/>
      <c r="P26" s="47"/>
      <c r="Q26" s="47"/>
      <c r="R26" s="47"/>
      <c r="S26" s="47"/>
      <c r="T26" s="47"/>
      <c r="U26" s="47"/>
      <c r="V26" s="47"/>
      <c r="W26" s="47"/>
      <c r="X26" s="47"/>
    </row>
    <row r="27" customHeight="1" spans="1:24">
      <c r="A27" s="12">
        <f>MAX(A$2:A26)+1</f>
        <v>24</v>
      </c>
      <c r="B27" s="35" t="s">
        <v>134</v>
      </c>
      <c r="C27" s="35" t="s">
        <v>131</v>
      </c>
      <c r="D27" s="36">
        <v>41.66</v>
      </c>
      <c r="E27" s="37">
        <f t="shared" si="4"/>
        <v>21.6</v>
      </c>
      <c r="F27" s="34">
        <v>900</v>
      </c>
      <c r="G27" s="38">
        <v>1</v>
      </c>
      <c r="H27" s="39">
        <v>10800</v>
      </c>
      <c r="I27" s="35" t="s">
        <v>142</v>
      </c>
      <c r="J27" s="53">
        <v>5000</v>
      </c>
      <c r="K27" s="35">
        <v>500</v>
      </c>
      <c r="L27" s="48"/>
      <c r="O27" s="47"/>
      <c r="P27" s="47"/>
      <c r="Q27" s="47"/>
      <c r="R27" s="47"/>
      <c r="S27" s="47"/>
      <c r="T27" s="47"/>
      <c r="U27" s="47"/>
      <c r="V27" s="47"/>
      <c r="W27" s="47"/>
      <c r="X27" s="47"/>
    </row>
    <row r="28" customHeight="1" spans="1:24">
      <c r="A28" s="12">
        <f>MAX(A$2:A27)+1</f>
        <v>25</v>
      </c>
      <c r="B28" s="35" t="s">
        <v>136</v>
      </c>
      <c r="C28" s="35" t="s">
        <v>131</v>
      </c>
      <c r="D28" s="36">
        <v>41.66</v>
      </c>
      <c r="E28" s="37">
        <f t="shared" si="4"/>
        <v>21.6</v>
      </c>
      <c r="F28" s="34">
        <v>900</v>
      </c>
      <c r="G28" s="38">
        <v>1</v>
      </c>
      <c r="H28" s="39">
        <v>10800</v>
      </c>
      <c r="I28" s="35" t="s">
        <v>142</v>
      </c>
      <c r="J28" s="53">
        <v>5000</v>
      </c>
      <c r="K28" s="35">
        <v>500</v>
      </c>
      <c r="L28" s="48"/>
      <c r="O28" s="47"/>
      <c r="P28" s="47"/>
      <c r="Q28" s="47"/>
      <c r="R28" s="47"/>
      <c r="S28" s="47"/>
      <c r="T28" s="47"/>
      <c r="U28" s="47"/>
      <c r="V28" s="47"/>
      <c r="W28" s="47"/>
      <c r="X28" s="47"/>
    </row>
    <row r="29" customHeight="1" spans="1:24">
      <c r="A29" s="12">
        <f>MAX(A$2:A28)+1</f>
        <v>26</v>
      </c>
      <c r="B29" s="35" t="s">
        <v>140</v>
      </c>
      <c r="C29" s="35" t="s">
        <v>131</v>
      </c>
      <c r="D29" s="36">
        <v>41.66</v>
      </c>
      <c r="E29" s="37">
        <f t="shared" si="4"/>
        <v>21.6</v>
      </c>
      <c r="F29" s="34">
        <v>900</v>
      </c>
      <c r="G29" s="38">
        <v>1</v>
      </c>
      <c r="H29" s="39">
        <v>10800</v>
      </c>
      <c r="I29" s="35" t="s">
        <v>142</v>
      </c>
      <c r="J29" s="53">
        <v>5000</v>
      </c>
      <c r="K29" s="35">
        <v>500</v>
      </c>
      <c r="L29" s="48"/>
      <c r="O29" s="47"/>
      <c r="P29" s="47"/>
      <c r="Q29" s="47"/>
      <c r="R29" s="47"/>
      <c r="S29" s="47"/>
      <c r="T29" s="47"/>
      <c r="U29" s="47"/>
      <c r="V29" s="47"/>
      <c r="W29" s="47"/>
      <c r="X29" s="47"/>
    </row>
    <row r="30" customHeight="1" spans="1:24">
      <c r="A30" s="12">
        <f>MAX(A$2:A29)+1</f>
        <v>27</v>
      </c>
      <c r="B30" s="35" t="s">
        <v>144</v>
      </c>
      <c r="C30" s="35" t="s">
        <v>131</v>
      </c>
      <c r="D30" s="36">
        <v>41.66</v>
      </c>
      <c r="E30" s="37">
        <f t="shared" si="4"/>
        <v>21.6</v>
      </c>
      <c r="F30" s="34">
        <v>900</v>
      </c>
      <c r="G30" s="38">
        <v>1</v>
      </c>
      <c r="H30" s="39">
        <v>10800</v>
      </c>
      <c r="I30" s="35" t="s">
        <v>142</v>
      </c>
      <c r="J30" s="53">
        <v>5000</v>
      </c>
      <c r="K30" s="35">
        <v>500</v>
      </c>
      <c r="L30" s="48"/>
      <c r="O30" s="47"/>
      <c r="P30" s="47"/>
      <c r="Q30" s="47"/>
      <c r="R30" s="47"/>
      <c r="S30" s="47"/>
      <c r="T30" s="47"/>
      <c r="U30" s="47"/>
      <c r="V30" s="47"/>
      <c r="W30" s="47"/>
      <c r="X30" s="47"/>
    </row>
    <row r="31" customHeight="1" spans="1:24">
      <c r="A31" s="12">
        <f>MAX(A$2:A30)+1</f>
        <v>28</v>
      </c>
      <c r="B31" s="35" t="s">
        <v>145</v>
      </c>
      <c r="C31" s="35" t="s">
        <v>131</v>
      </c>
      <c r="D31" s="36">
        <v>41.66</v>
      </c>
      <c r="E31" s="37">
        <f t="shared" si="4"/>
        <v>21.6</v>
      </c>
      <c r="F31" s="34">
        <v>900</v>
      </c>
      <c r="G31" s="38">
        <v>1</v>
      </c>
      <c r="H31" s="39">
        <v>10800</v>
      </c>
      <c r="I31" s="35" t="s">
        <v>142</v>
      </c>
      <c r="J31" s="53">
        <v>5000</v>
      </c>
      <c r="K31" s="35">
        <v>500</v>
      </c>
      <c r="L31" s="48"/>
      <c r="O31" s="47"/>
      <c r="P31" s="47"/>
      <c r="Q31" s="47"/>
      <c r="R31" s="47"/>
      <c r="S31" s="47"/>
      <c r="T31" s="47"/>
      <c r="U31" s="47"/>
      <c r="V31" s="47"/>
      <c r="W31" s="47"/>
      <c r="X31" s="47"/>
    </row>
    <row r="32" customHeight="1" spans="1:24">
      <c r="A32" s="12">
        <f>MAX(A$2:A31)+1</f>
        <v>29</v>
      </c>
      <c r="B32" s="35" t="s">
        <v>146</v>
      </c>
      <c r="C32" s="35" t="s">
        <v>131</v>
      </c>
      <c r="D32" s="36">
        <v>41.66</v>
      </c>
      <c r="E32" s="37">
        <f t="shared" si="4"/>
        <v>21.6</v>
      </c>
      <c r="F32" s="34">
        <v>900</v>
      </c>
      <c r="G32" s="38">
        <v>1</v>
      </c>
      <c r="H32" s="39">
        <v>10800</v>
      </c>
      <c r="I32" s="35" t="s">
        <v>142</v>
      </c>
      <c r="J32" s="53">
        <v>5000</v>
      </c>
      <c r="K32" s="35">
        <v>500</v>
      </c>
      <c r="L32" s="48"/>
      <c r="O32" s="47"/>
      <c r="P32" s="47"/>
      <c r="Q32" s="47"/>
      <c r="R32" s="47"/>
      <c r="S32" s="47"/>
      <c r="T32" s="47"/>
      <c r="U32" s="47"/>
      <c r="V32" s="47"/>
      <c r="W32" s="47"/>
      <c r="X32" s="47"/>
    </row>
    <row r="33" customHeight="1" spans="1:24">
      <c r="A33" s="12">
        <f>MAX(A$2:A32)+1</f>
        <v>30</v>
      </c>
      <c r="B33" s="35" t="s">
        <v>147</v>
      </c>
      <c r="C33" s="35" t="s">
        <v>131</v>
      </c>
      <c r="D33" s="36">
        <v>41.66</v>
      </c>
      <c r="E33" s="37">
        <f t="shared" si="4"/>
        <v>21.6</v>
      </c>
      <c r="F33" s="34">
        <v>900</v>
      </c>
      <c r="G33" s="38">
        <v>1</v>
      </c>
      <c r="H33" s="39">
        <v>10800</v>
      </c>
      <c r="I33" s="35" t="s">
        <v>142</v>
      </c>
      <c r="J33" s="53">
        <v>5000</v>
      </c>
      <c r="K33" s="35">
        <v>500</v>
      </c>
      <c r="L33" s="48"/>
      <c r="O33" s="47"/>
      <c r="P33" s="47"/>
      <c r="Q33" s="47"/>
      <c r="R33" s="47"/>
      <c r="S33" s="47"/>
      <c r="T33" s="47"/>
      <c r="U33" s="47"/>
      <c r="V33" s="47"/>
      <c r="W33" s="47"/>
      <c r="X33" s="47"/>
    </row>
    <row r="34" customHeight="1" spans="1:24">
      <c r="A34" s="12">
        <f>MAX(A$2:A33)+1</f>
        <v>31</v>
      </c>
      <c r="B34" s="35" t="s">
        <v>148</v>
      </c>
      <c r="C34" s="35" t="s">
        <v>131</v>
      </c>
      <c r="D34" s="36">
        <v>41.66</v>
      </c>
      <c r="E34" s="37">
        <f t="shared" si="4"/>
        <v>21.6</v>
      </c>
      <c r="F34" s="34">
        <v>900</v>
      </c>
      <c r="G34" s="38">
        <v>1</v>
      </c>
      <c r="H34" s="39">
        <v>10800</v>
      </c>
      <c r="I34" s="35" t="s">
        <v>142</v>
      </c>
      <c r="J34" s="53">
        <v>5000</v>
      </c>
      <c r="K34" s="35">
        <v>500</v>
      </c>
      <c r="L34" s="48"/>
      <c r="O34" s="47"/>
      <c r="P34" s="47"/>
      <c r="Q34" s="47"/>
      <c r="R34" s="47"/>
      <c r="S34" s="47"/>
      <c r="T34" s="47"/>
      <c r="U34" s="47"/>
      <c r="V34" s="47"/>
      <c r="W34" s="47"/>
      <c r="X34" s="47"/>
    </row>
    <row r="35" customHeight="1" spans="1:24">
      <c r="A35" s="12">
        <f>MAX(A$2:A34)+1</f>
        <v>32</v>
      </c>
      <c r="B35" s="35" t="s">
        <v>149</v>
      </c>
      <c r="C35" s="35" t="s">
        <v>150</v>
      </c>
      <c r="D35" s="36">
        <v>184.08</v>
      </c>
      <c r="E35" s="37">
        <f t="shared" si="4"/>
        <v>52.2</v>
      </c>
      <c r="F35" s="34">
        <v>9609</v>
      </c>
      <c r="G35" s="38">
        <v>3</v>
      </c>
      <c r="H35" s="39">
        <v>363507.3</v>
      </c>
      <c r="I35" s="35">
        <v>5</v>
      </c>
      <c r="J35" s="53">
        <v>30000</v>
      </c>
      <c r="K35" s="35">
        <v>500</v>
      </c>
      <c r="L35" s="48"/>
      <c r="O35" s="47"/>
      <c r="P35" s="47"/>
      <c r="Q35" s="47"/>
      <c r="R35" s="47"/>
      <c r="S35" s="47"/>
      <c r="T35" s="47"/>
      <c r="U35" s="47"/>
      <c r="V35" s="47"/>
      <c r="W35" s="47"/>
      <c r="X35" s="47"/>
    </row>
    <row r="36" customHeight="1" spans="1:24">
      <c r="A36" s="12">
        <f>MAX(A$2:A35)+1</f>
        <v>33</v>
      </c>
      <c r="B36" s="35" t="s">
        <v>151</v>
      </c>
      <c r="C36" s="35" t="s">
        <v>150</v>
      </c>
      <c r="D36" s="36">
        <v>93.09</v>
      </c>
      <c r="E36" s="37">
        <f t="shared" si="4"/>
        <v>52.2</v>
      </c>
      <c r="F36" s="34">
        <v>4859</v>
      </c>
      <c r="G36" s="38">
        <v>3</v>
      </c>
      <c r="H36" s="39">
        <v>183826.8</v>
      </c>
      <c r="I36" s="35">
        <v>5</v>
      </c>
      <c r="J36" s="53">
        <v>30000</v>
      </c>
      <c r="K36" s="35">
        <v>500</v>
      </c>
      <c r="L36" s="48"/>
      <c r="O36" s="47"/>
      <c r="P36" s="47"/>
      <c r="Q36" s="47"/>
      <c r="R36" s="47"/>
      <c r="S36" s="47"/>
      <c r="T36" s="47"/>
      <c r="U36" s="47"/>
      <c r="V36" s="47"/>
      <c r="W36" s="47"/>
      <c r="X36" s="47"/>
    </row>
    <row r="37" customHeight="1" spans="1:24">
      <c r="A37" s="12">
        <f>MAX(A$2:A36)+1</f>
        <v>34</v>
      </c>
      <c r="B37" s="35" t="s">
        <v>152</v>
      </c>
      <c r="C37" s="35" t="s">
        <v>153</v>
      </c>
      <c r="D37" s="36">
        <v>295.73</v>
      </c>
      <c r="E37" s="37">
        <f t="shared" si="4"/>
        <v>10.8</v>
      </c>
      <c r="F37" s="34">
        <v>3194</v>
      </c>
      <c r="G37" s="38">
        <v>3</v>
      </c>
      <c r="H37" s="39">
        <v>120825</v>
      </c>
      <c r="I37" s="35">
        <v>5</v>
      </c>
      <c r="J37" s="53">
        <v>10000</v>
      </c>
      <c r="K37" s="35">
        <v>500</v>
      </c>
      <c r="L37" s="48"/>
      <c r="O37" s="47"/>
      <c r="P37" s="47"/>
      <c r="Q37" s="47"/>
      <c r="R37" s="47"/>
      <c r="S37" s="47"/>
      <c r="T37" s="47"/>
      <c r="U37" s="47"/>
      <c r="V37" s="47"/>
      <c r="W37" s="47"/>
      <c r="X37" s="47"/>
    </row>
    <row r="38" customHeight="1" spans="1:24">
      <c r="A38" s="12">
        <f>MAX(A$2:A37)+1</f>
        <v>35</v>
      </c>
      <c r="B38" s="35" t="s">
        <v>156</v>
      </c>
      <c r="C38" s="35" t="s">
        <v>155</v>
      </c>
      <c r="D38" s="39">
        <v>109</v>
      </c>
      <c r="E38" s="37">
        <f t="shared" si="4"/>
        <v>53.1</v>
      </c>
      <c r="F38" s="34">
        <v>5788</v>
      </c>
      <c r="G38" s="38">
        <v>3</v>
      </c>
      <c r="H38" s="39">
        <v>218956.5</v>
      </c>
      <c r="I38" s="35">
        <v>5</v>
      </c>
      <c r="J38" s="53">
        <v>50000</v>
      </c>
      <c r="K38" s="35">
        <v>500</v>
      </c>
      <c r="L38" s="48"/>
      <c r="O38" s="47"/>
      <c r="P38" s="47"/>
      <c r="Q38" s="47"/>
      <c r="R38" s="47"/>
      <c r="S38" s="47"/>
      <c r="T38" s="47"/>
      <c r="U38" s="47"/>
      <c r="V38" s="47"/>
      <c r="W38" s="47"/>
      <c r="X38" s="47"/>
    </row>
    <row r="39" customHeight="1" spans="1:24">
      <c r="A39" s="12">
        <f>MAX(A$2:A38)+1</f>
        <v>36</v>
      </c>
      <c r="B39" s="35" t="s">
        <v>512</v>
      </c>
      <c r="C39" s="35" t="s">
        <v>155</v>
      </c>
      <c r="D39" s="39">
        <v>320</v>
      </c>
      <c r="E39" s="37">
        <v>53.1</v>
      </c>
      <c r="F39" s="34">
        <f>E39*D39</f>
        <v>16992</v>
      </c>
      <c r="G39" s="38">
        <v>3</v>
      </c>
      <c r="H39" s="39">
        <v>642807</v>
      </c>
      <c r="I39" s="35">
        <v>5</v>
      </c>
      <c r="J39" s="53">
        <v>60000</v>
      </c>
      <c r="K39" s="35">
        <v>500</v>
      </c>
      <c r="L39" s="48"/>
      <c r="O39" s="47"/>
      <c r="P39" s="47"/>
      <c r="Q39" s="47"/>
      <c r="R39" s="47"/>
      <c r="S39" s="47"/>
      <c r="T39" s="47"/>
      <c r="U39" s="47"/>
      <c r="V39" s="47"/>
      <c r="W39" s="47"/>
      <c r="X39" s="47"/>
    </row>
    <row r="40" customHeight="1" spans="1:24">
      <c r="A40" s="12">
        <f>MAX(A$2:A39)+1</f>
        <v>37</v>
      </c>
      <c r="B40" s="35" t="s">
        <v>162</v>
      </c>
      <c r="C40" s="35" t="s">
        <v>155</v>
      </c>
      <c r="D40" s="36">
        <v>135.44</v>
      </c>
      <c r="E40" s="37">
        <f t="shared" ref="E40:E48" si="5">F40/D40</f>
        <v>53.1</v>
      </c>
      <c r="F40" s="34">
        <v>7192</v>
      </c>
      <c r="G40" s="38">
        <v>3</v>
      </c>
      <c r="H40" s="39">
        <v>272068.2</v>
      </c>
      <c r="I40" s="35">
        <v>5</v>
      </c>
      <c r="J40" s="53">
        <v>50000</v>
      </c>
      <c r="K40" s="35">
        <v>500</v>
      </c>
      <c r="L40" s="48"/>
      <c r="O40" s="47"/>
      <c r="P40" s="47"/>
      <c r="Q40" s="47"/>
      <c r="R40" s="47"/>
      <c r="S40" s="47"/>
      <c r="T40" s="47"/>
      <c r="U40" s="47"/>
      <c r="V40" s="47"/>
      <c r="W40" s="47"/>
      <c r="X40" s="47"/>
    </row>
    <row r="41" customHeight="1" spans="1:24">
      <c r="A41" s="12">
        <f>MAX(A$2:A40)+1</f>
        <v>38</v>
      </c>
      <c r="B41" s="35" t="s">
        <v>166</v>
      </c>
      <c r="C41" s="35" t="s">
        <v>167</v>
      </c>
      <c r="D41" s="36">
        <v>44.81</v>
      </c>
      <c r="E41" s="37">
        <f t="shared" si="5"/>
        <v>100.8</v>
      </c>
      <c r="F41" s="34">
        <v>4517</v>
      </c>
      <c r="G41" s="38">
        <v>3</v>
      </c>
      <c r="H41" s="39">
        <v>170872.2</v>
      </c>
      <c r="I41" s="35">
        <v>5</v>
      </c>
      <c r="J41" s="53">
        <v>10000</v>
      </c>
      <c r="K41" s="35">
        <v>500</v>
      </c>
      <c r="L41" s="48"/>
      <c r="O41" s="47"/>
      <c r="P41" s="47"/>
      <c r="Q41" s="47"/>
      <c r="R41" s="47"/>
      <c r="S41" s="47"/>
      <c r="T41" s="47"/>
      <c r="U41" s="47"/>
      <c r="V41" s="47"/>
      <c r="W41" s="47"/>
      <c r="X41" s="47"/>
    </row>
    <row r="42" customHeight="1" spans="1:24">
      <c r="A42" s="12">
        <f>MAX(A$2:A41)+1</f>
        <v>39</v>
      </c>
      <c r="B42" s="35" t="s">
        <v>172</v>
      </c>
      <c r="C42" s="35" t="s">
        <v>173</v>
      </c>
      <c r="D42" s="40">
        <v>46.9</v>
      </c>
      <c r="E42" s="37">
        <f t="shared" si="5"/>
        <v>43.2</v>
      </c>
      <c r="F42" s="34">
        <v>2026</v>
      </c>
      <c r="G42" s="38">
        <v>1</v>
      </c>
      <c r="H42" s="39">
        <v>24312.6</v>
      </c>
      <c r="I42" s="35" t="s">
        <v>142</v>
      </c>
      <c r="J42" s="53">
        <v>15000</v>
      </c>
      <c r="K42" s="35">
        <v>500</v>
      </c>
      <c r="L42" s="48"/>
      <c r="O42" s="47"/>
      <c r="P42" s="47"/>
      <c r="Q42" s="47"/>
      <c r="R42" s="47"/>
      <c r="S42" s="47"/>
      <c r="T42" s="47"/>
      <c r="U42" s="47"/>
      <c r="V42" s="47"/>
      <c r="W42" s="47"/>
      <c r="X42" s="47"/>
    </row>
    <row r="43" customHeight="1" spans="1:24">
      <c r="A43" s="12">
        <f>MAX(A$2:A42)+1</f>
        <v>40</v>
      </c>
      <c r="B43" s="35" t="s">
        <v>193</v>
      </c>
      <c r="C43" s="35" t="s">
        <v>194</v>
      </c>
      <c r="D43" s="36">
        <v>393.52</v>
      </c>
      <c r="E43" s="37">
        <f t="shared" si="5"/>
        <v>24.3</v>
      </c>
      <c r="F43" s="34">
        <v>9563</v>
      </c>
      <c r="G43" s="38">
        <v>3</v>
      </c>
      <c r="H43" s="39">
        <v>361769</v>
      </c>
      <c r="I43" s="35">
        <v>5</v>
      </c>
      <c r="J43" s="53">
        <v>10000</v>
      </c>
      <c r="K43" s="35">
        <v>500</v>
      </c>
      <c r="L43" s="48"/>
      <c r="O43" s="47"/>
      <c r="P43" s="47"/>
      <c r="Q43" s="47"/>
      <c r="R43" s="47"/>
      <c r="S43" s="47"/>
      <c r="T43" s="47"/>
      <c r="U43" s="47"/>
      <c r="V43" s="47"/>
      <c r="W43" s="47"/>
      <c r="X43" s="47"/>
    </row>
    <row r="44" customHeight="1" spans="1:24">
      <c r="A44" s="12">
        <f>MAX(A$2:A43)+1</f>
        <v>41</v>
      </c>
      <c r="B44" s="35" t="s">
        <v>198</v>
      </c>
      <c r="C44" s="35" t="s">
        <v>199</v>
      </c>
      <c r="D44" s="36">
        <v>304.77</v>
      </c>
      <c r="E44" s="37">
        <f t="shared" si="5"/>
        <v>19.8</v>
      </c>
      <c r="F44" s="34">
        <v>6035</v>
      </c>
      <c r="G44" s="38">
        <v>3</v>
      </c>
      <c r="H44" s="39">
        <v>228283</v>
      </c>
      <c r="I44" s="35">
        <v>5</v>
      </c>
      <c r="J44" s="53">
        <v>10000</v>
      </c>
      <c r="K44" s="35">
        <v>500</v>
      </c>
      <c r="L44" s="48"/>
      <c r="O44" s="47"/>
      <c r="P44" s="47"/>
      <c r="Q44" s="47"/>
      <c r="R44" s="47"/>
      <c r="S44" s="47"/>
      <c r="T44" s="47"/>
      <c r="U44" s="47"/>
      <c r="V44" s="47"/>
      <c r="W44" s="47"/>
      <c r="X44" s="47"/>
    </row>
    <row r="45" customHeight="1" spans="1:24">
      <c r="A45" s="12">
        <f>MAX(A$2:A44)+1</f>
        <v>42</v>
      </c>
      <c r="B45" s="35" t="s">
        <v>202</v>
      </c>
      <c r="C45" s="35" t="s">
        <v>203</v>
      </c>
      <c r="D45" s="36">
        <v>81.91</v>
      </c>
      <c r="E45" s="37">
        <f t="shared" si="5"/>
        <v>14.41</v>
      </c>
      <c r="F45" s="34">
        <v>1180</v>
      </c>
      <c r="G45" s="38">
        <v>3</v>
      </c>
      <c r="H45" s="39">
        <v>44620.2</v>
      </c>
      <c r="I45" s="35">
        <v>5</v>
      </c>
      <c r="J45" s="53">
        <v>1000</v>
      </c>
      <c r="K45" s="35">
        <v>500</v>
      </c>
      <c r="L45" s="48"/>
      <c r="O45" s="47"/>
      <c r="P45" s="47"/>
      <c r="Q45" s="47"/>
      <c r="R45" s="47"/>
      <c r="S45" s="47"/>
      <c r="T45" s="47"/>
      <c r="U45" s="47"/>
      <c r="V45" s="47"/>
      <c r="W45" s="47"/>
      <c r="X45" s="47"/>
    </row>
    <row r="46" customHeight="1" spans="1:24">
      <c r="A46" s="12">
        <f>MAX(A$2:A45)+1</f>
        <v>43</v>
      </c>
      <c r="B46" s="35" t="s">
        <v>206</v>
      </c>
      <c r="C46" s="35" t="s">
        <v>207</v>
      </c>
      <c r="D46" s="39">
        <v>476</v>
      </c>
      <c r="E46" s="37">
        <f t="shared" si="5"/>
        <v>25.2</v>
      </c>
      <c r="F46" s="34">
        <v>11995</v>
      </c>
      <c r="G46" s="38">
        <v>3</v>
      </c>
      <c r="H46" s="39">
        <v>453778.2</v>
      </c>
      <c r="I46" s="35">
        <v>5</v>
      </c>
      <c r="J46" s="53">
        <v>10000</v>
      </c>
      <c r="K46" s="35">
        <v>500</v>
      </c>
      <c r="L46" s="48"/>
      <c r="O46" s="47"/>
      <c r="P46" s="47"/>
      <c r="Q46" s="47"/>
      <c r="R46" s="47"/>
      <c r="S46" s="47"/>
      <c r="T46" s="47"/>
      <c r="U46" s="47"/>
      <c r="V46" s="47"/>
      <c r="W46" s="47"/>
      <c r="X46" s="47"/>
    </row>
    <row r="47" customHeight="1" spans="1:24">
      <c r="A47" s="12">
        <f>MAX(A$2:A46)+1</f>
        <v>44</v>
      </c>
      <c r="B47" s="35" t="s">
        <v>210</v>
      </c>
      <c r="C47" s="35" t="s">
        <v>211</v>
      </c>
      <c r="D47" s="39">
        <v>81</v>
      </c>
      <c r="E47" s="37">
        <f t="shared" si="5"/>
        <v>27</v>
      </c>
      <c r="F47" s="34">
        <v>2187</v>
      </c>
      <c r="G47" s="38">
        <v>3</v>
      </c>
      <c r="H47" s="39">
        <v>82734.3</v>
      </c>
      <c r="I47" s="35">
        <v>5</v>
      </c>
      <c r="J47" s="53">
        <v>1000</v>
      </c>
      <c r="K47" s="35">
        <v>500</v>
      </c>
      <c r="L47" s="48"/>
      <c r="O47" s="47"/>
      <c r="P47" s="47"/>
      <c r="Q47" s="47"/>
      <c r="R47" s="47"/>
      <c r="S47" s="47"/>
      <c r="T47" s="47"/>
      <c r="U47" s="47"/>
      <c r="V47" s="47"/>
      <c r="W47" s="47"/>
      <c r="X47" s="47"/>
    </row>
    <row r="48" customHeight="1" spans="1:24">
      <c r="A48" s="12">
        <f>MAX(A$2:A47)+1</f>
        <v>45</v>
      </c>
      <c r="B48" s="35" t="s">
        <v>214</v>
      </c>
      <c r="C48" s="35" t="s">
        <v>211</v>
      </c>
      <c r="D48" s="39">
        <v>81</v>
      </c>
      <c r="E48" s="37">
        <f t="shared" si="5"/>
        <v>27</v>
      </c>
      <c r="F48" s="34">
        <v>2187</v>
      </c>
      <c r="G48" s="38">
        <v>3</v>
      </c>
      <c r="H48" s="39">
        <v>82734.3</v>
      </c>
      <c r="I48" s="35">
        <v>5</v>
      </c>
      <c r="J48" s="53">
        <v>1000</v>
      </c>
      <c r="K48" s="35">
        <v>500</v>
      </c>
      <c r="L48" s="48"/>
      <c r="O48" s="47"/>
      <c r="P48" s="47"/>
      <c r="Q48" s="47"/>
      <c r="R48" s="47"/>
      <c r="S48" s="47"/>
      <c r="T48" s="47"/>
      <c r="U48" s="47"/>
      <c r="V48" s="47"/>
      <c r="W48" s="47"/>
      <c r="X48" s="47"/>
    </row>
    <row r="49" customHeight="1" spans="1:24">
      <c r="A49" s="12">
        <f>MAX(A$2:A48)+1</f>
        <v>46</v>
      </c>
      <c r="B49" s="35" t="s">
        <v>221</v>
      </c>
      <c r="C49" s="35" t="s">
        <v>474</v>
      </c>
      <c r="D49" s="39">
        <v>28</v>
      </c>
      <c r="E49" s="37">
        <f t="shared" ref="E49:E69" si="6">F49/D49</f>
        <v>36</v>
      </c>
      <c r="F49" s="34">
        <v>1008</v>
      </c>
      <c r="G49" s="38">
        <v>3</v>
      </c>
      <c r="H49" s="39">
        <v>38133</v>
      </c>
      <c r="I49" s="35">
        <v>5</v>
      </c>
      <c r="J49" s="53">
        <v>1000</v>
      </c>
      <c r="K49" s="35">
        <v>500</v>
      </c>
      <c r="L49" s="48"/>
      <c r="O49" s="47"/>
      <c r="P49" s="47"/>
      <c r="Q49" s="47"/>
      <c r="R49" s="47"/>
      <c r="S49" s="47"/>
      <c r="T49" s="47"/>
      <c r="U49" s="47"/>
      <c r="V49" s="47"/>
      <c r="W49" s="47"/>
      <c r="X49" s="47"/>
    </row>
    <row r="50" customHeight="1" spans="1:24">
      <c r="A50" s="12">
        <f>MAX(A$2:A49)+1</f>
        <v>47</v>
      </c>
      <c r="B50" s="35" t="s">
        <v>225</v>
      </c>
      <c r="C50" s="35" t="s">
        <v>226</v>
      </c>
      <c r="D50" s="39">
        <v>440</v>
      </c>
      <c r="E50" s="37">
        <f t="shared" si="6"/>
        <v>63</v>
      </c>
      <c r="F50" s="34">
        <v>27720</v>
      </c>
      <c r="G50" s="38">
        <v>3</v>
      </c>
      <c r="H50" s="39">
        <v>1048647.6</v>
      </c>
      <c r="I50" s="35">
        <v>5</v>
      </c>
      <c r="J50" s="53">
        <v>10000</v>
      </c>
      <c r="K50" s="35">
        <v>500</v>
      </c>
      <c r="L50" s="48"/>
      <c r="O50" s="47"/>
      <c r="P50" s="47"/>
      <c r="Q50" s="47"/>
      <c r="R50" s="47"/>
      <c r="S50" s="47"/>
      <c r="T50" s="47"/>
      <c r="U50" s="47"/>
      <c r="V50" s="47"/>
      <c r="W50" s="47"/>
      <c r="X50" s="47"/>
    </row>
    <row r="51" customHeight="1" spans="1:24">
      <c r="A51" s="12">
        <f>MAX(A$2:A50)+1</f>
        <v>48</v>
      </c>
      <c r="B51" s="35" t="s">
        <v>229</v>
      </c>
      <c r="C51" s="35" t="s">
        <v>222</v>
      </c>
      <c r="D51" s="39">
        <v>14</v>
      </c>
      <c r="E51" s="37">
        <f t="shared" si="6"/>
        <v>22.5</v>
      </c>
      <c r="F51" s="34">
        <v>315</v>
      </c>
      <c r="G51" s="38">
        <v>3</v>
      </c>
      <c r="H51" s="39">
        <v>11916.9</v>
      </c>
      <c r="I51" s="35">
        <v>5</v>
      </c>
      <c r="J51" s="53">
        <v>2000</v>
      </c>
      <c r="K51" s="35">
        <v>500</v>
      </c>
      <c r="L51" s="48"/>
      <c r="O51" s="47"/>
      <c r="P51" s="47"/>
      <c r="Q51" s="47"/>
      <c r="R51" s="47"/>
      <c r="S51" s="47"/>
      <c r="T51" s="47"/>
      <c r="U51" s="47"/>
      <c r="V51" s="47"/>
      <c r="W51" s="47"/>
      <c r="X51" s="47"/>
    </row>
    <row r="52" customHeight="1" spans="1:24">
      <c r="A52" s="12">
        <f>MAX(A$2:A51)+1</f>
        <v>49</v>
      </c>
      <c r="B52" s="35" t="s">
        <v>232</v>
      </c>
      <c r="C52" s="35" t="s">
        <v>233</v>
      </c>
      <c r="D52" s="39">
        <v>50</v>
      </c>
      <c r="E52" s="37">
        <f t="shared" si="6"/>
        <v>100.8</v>
      </c>
      <c r="F52" s="34">
        <v>5040</v>
      </c>
      <c r="G52" s="38">
        <v>3</v>
      </c>
      <c r="H52" s="39">
        <v>190663.2</v>
      </c>
      <c r="I52" s="35">
        <v>5</v>
      </c>
      <c r="J52" s="53">
        <v>10000</v>
      </c>
      <c r="K52" s="35">
        <v>500</v>
      </c>
      <c r="L52" s="48"/>
      <c r="O52" s="47"/>
      <c r="P52" s="47"/>
      <c r="Q52" s="47"/>
      <c r="R52" s="47"/>
      <c r="S52" s="47"/>
      <c r="T52" s="47"/>
      <c r="U52" s="47"/>
      <c r="V52" s="47"/>
      <c r="W52" s="47"/>
      <c r="X52" s="47"/>
    </row>
    <row r="53" customHeight="1" spans="1:24">
      <c r="A53" s="12">
        <f>MAX(A$2:A52)+1</f>
        <v>50</v>
      </c>
      <c r="B53" s="35" t="s">
        <v>236</v>
      </c>
      <c r="C53" s="35" t="s">
        <v>237</v>
      </c>
      <c r="D53" s="39">
        <v>30.48</v>
      </c>
      <c r="E53" s="37">
        <v>32.4</v>
      </c>
      <c r="F53" s="34">
        <f>E53*D53</f>
        <v>988</v>
      </c>
      <c r="G53" s="38">
        <v>3</v>
      </c>
      <c r="H53" s="39">
        <v>37376</v>
      </c>
      <c r="I53" s="35">
        <v>5</v>
      </c>
      <c r="J53" s="53">
        <v>10000</v>
      </c>
      <c r="K53" s="35">
        <v>500</v>
      </c>
      <c r="L53" s="48"/>
      <c r="O53" s="47"/>
      <c r="P53" s="47"/>
      <c r="Q53" s="47"/>
      <c r="R53" s="47"/>
      <c r="S53" s="47"/>
      <c r="T53" s="47"/>
      <c r="U53" s="47"/>
      <c r="V53" s="47"/>
      <c r="W53" s="47"/>
      <c r="X53" s="47"/>
    </row>
    <row r="54" customHeight="1" spans="1:24">
      <c r="A54" s="12">
        <f>MAX(A$2:A53)+1</f>
        <v>51</v>
      </c>
      <c r="B54" s="35" t="s">
        <v>240</v>
      </c>
      <c r="C54" s="35" t="s">
        <v>237</v>
      </c>
      <c r="D54" s="39">
        <v>70</v>
      </c>
      <c r="E54" s="37">
        <v>32.4</v>
      </c>
      <c r="F54" s="34">
        <f>E54*D54</f>
        <v>2268</v>
      </c>
      <c r="G54" s="38">
        <v>3</v>
      </c>
      <c r="H54" s="39">
        <v>85798.8</v>
      </c>
      <c r="I54" s="35">
        <v>5</v>
      </c>
      <c r="J54" s="53">
        <v>10000</v>
      </c>
      <c r="K54" s="35">
        <v>500</v>
      </c>
      <c r="L54" s="48"/>
      <c r="O54" s="47"/>
      <c r="P54" s="47"/>
      <c r="Q54" s="47"/>
      <c r="R54" s="47"/>
      <c r="S54" s="47"/>
      <c r="T54" s="47"/>
      <c r="U54" s="47"/>
      <c r="V54" s="47"/>
      <c r="W54" s="47"/>
      <c r="X54" s="47"/>
    </row>
    <row r="55" customHeight="1" spans="1:24">
      <c r="A55" s="12">
        <f>MAX(A$2:A54)+1</f>
        <v>52</v>
      </c>
      <c r="B55" s="35" t="s">
        <v>244</v>
      </c>
      <c r="C55" s="35" t="s">
        <v>245</v>
      </c>
      <c r="D55" s="39">
        <v>19</v>
      </c>
      <c r="E55" s="37">
        <f t="shared" si="6"/>
        <v>18</v>
      </c>
      <c r="F55" s="34">
        <v>342</v>
      </c>
      <c r="G55" s="38">
        <v>3</v>
      </c>
      <c r="H55" s="39">
        <v>12937.5</v>
      </c>
      <c r="I55" s="35">
        <v>5</v>
      </c>
      <c r="J55" s="53">
        <v>1000</v>
      </c>
      <c r="K55" s="35">
        <v>500</v>
      </c>
      <c r="L55" s="48"/>
      <c r="O55" s="47"/>
      <c r="P55" s="47"/>
      <c r="Q55" s="47"/>
      <c r="R55" s="47"/>
      <c r="S55" s="47"/>
      <c r="T55" s="47"/>
      <c r="U55" s="47"/>
      <c r="V55" s="47"/>
      <c r="W55" s="47"/>
      <c r="X55" s="47"/>
    </row>
    <row r="56" customHeight="1" spans="1:24">
      <c r="A56" s="12">
        <f>MAX(A$2:A55)+1</f>
        <v>53</v>
      </c>
      <c r="B56" s="35" t="s">
        <v>248</v>
      </c>
      <c r="C56" s="35" t="s">
        <v>249</v>
      </c>
      <c r="D56" s="39">
        <v>26</v>
      </c>
      <c r="E56" s="37">
        <f t="shared" si="6"/>
        <v>18</v>
      </c>
      <c r="F56" s="34">
        <v>468</v>
      </c>
      <c r="G56" s="38">
        <v>3</v>
      </c>
      <c r="H56" s="39">
        <v>17704.8</v>
      </c>
      <c r="I56" s="35">
        <v>5</v>
      </c>
      <c r="J56" s="53">
        <v>2000</v>
      </c>
      <c r="K56" s="35">
        <v>500</v>
      </c>
      <c r="L56" s="48"/>
      <c r="O56" s="47"/>
      <c r="P56" s="47"/>
      <c r="Q56" s="47"/>
      <c r="R56" s="47"/>
      <c r="S56" s="47"/>
      <c r="T56" s="47"/>
      <c r="U56" s="47"/>
      <c r="V56" s="47"/>
      <c r="W56" s="47"/>
      <c r="X56" s="47"/>
    </row>
    <row r="57" customHeight="1" spans="1:24">
      <c r="A57" s="12">
        <f>MAX(A$2:A56)+1</f>
        <v>54</v>
      </c>
      <c r="B57" s="35" t="s">
        <v>252</v>
      </c>
      <c r="C57" s="35" t="s">
        <v>253</v>
      </c>
      <c r="D57" s="39">
        <v>57</v>
      </c>
      <c r="E57" s="37">
        <f t="shared" si="6"/>
        <v>18</v>
      </c>
      <c r="F57" s="34">
        <v>1026</v>
      </c>
      <c r="G57" s="38">
        <v>3</v>
      </c>
      <c r="H57" s="39">
        <v>38814</v>
      </c>
      <c r="I57" s="35">
        <v>5</v>
      </c>
      <c r="J57" s="53">
        <v>5000</v>
      </c>
      <c r="K57" s="35">
        <v>500</v>
      </c>
      <c r="L57" s="48"/>
      <c r="O57" s="47"/>
      <c r="P57" s="47"/>
      <c r="Q57" s="47"/>
      <c r="R57" s="47"/>
      <c r="S57" s="47"/>
      <c r="T57" s="47"/>
      <c r="U57" s="47"/>
      <c r="V57" s="47"/>
      <c r="W57" s="47"/>
      <c r="X57" s="47"/>
    </row>
    <row r="58" customHeight="1" spans="1:24">
      <c r="A58" s="12">
        <f>MAX(A$2:A57)+1</f>
        <v>55</v>
      </c>
      <c r="B58" s="35" t="s">
        <v>256</v>
      </c>
      <c r="C58" s="35" t="s">
        <v>257</v>
      </c>
      <c r="D58" s="39">
        <v>28</v>
      </c>
      <c r="E58" s="37">
        <f t="shared" si="6"/>
        <v>18</v>
      </c>
      <c r="F58" s="34">
        <v>504</v>
      </c>
      <c r="G58" s="38">
        <v>3</v>
      </c>
      <c r="H58" s="39">
        <v>19066.5</v>
      </c>
      <c r="I58" s="35">
        <v>5</v>
      </c>
      <c r="J58" s="53">
        <v>3000</v>
      </c>
      <c r="K58" s="35">
        <v>500</v>
      </c>
      <c r="L58" s="48"/>
      <c r="O58" s="47"/>
      <c r="P58" s="47"/>
      <c r="Q58" s="47"/>
      <c r="R58" s="47"/>
      <c r="S58" s="47"/>
      <c r="T58" s="47"/>
      <c r="U58" s="47"/>
      <c r="V58" s="47"/>
      <c r="W58" s="47"/>
      <c r="X58" s="47"/>
    </row>
    <row r="59" customHeight="1" spans="1:24">
      <c r="A59" s="12">
        <f>MAX(A$2:A58)+1</f>
        <v>56</v>
      </c>
      <c r="B59" s="35" t="s">
        <v>261</v>
      </c>
      <c r="C59" s="35" t="s">
        <v>262</v>
      </c>
      <c r="D59" s="39">
        <v>20</v>
      </c>
      <c r="E59" s="37">
        <f t="shared" si="6"/>
        <v>18</v>
      </c>
      <c r="F59" s="34">
        <v>360</v>
      </c>
      <c r="G59" s="38">
        <v>3</v>
      </c>
      <c r="H59" s="39">
        <v>13618.8</v>
      </c>
      <c r="I59" s="35">
        <v>5</v>
      </c>
      <c r="J59" s="53">
        <v>2000</v>
      </c>
      <c r="K59" s="35">
        <v>500</v>
      </c>
      <c r="L59" s="48"/>
      <c r="O59" s="47"/>
      <c r="P59" s="47"/>
      <c r="Q59" s="47"/>
      <c r="R59" s="47"/>
      <c r="S59" s="47"/>
      <c r="T59" s="47"/>
      <c r="U59" s="47"/>
      <c r="V59" s="47"/>
      <c r="W59" s="47"/>
      <c r="X59" s="47"/>
    </row>
    <row r="60" customHeight="1" spans="1:24">
      <c r="A60" s="12">
        <f>MAX(A$2:A59)+1</f>
        <v>57</v>
      </c>
      <c r="B60" s="35" t="s">
        <v>264</v>
      </c>
      <c r="C60" s="35" t="s">
        <v>265</v>
      </c>
      <c r="D60" s="39">
        <v>14</v>
      </c>
      <c r="E60" s="37">
        <f t="shared" si="6"/>
        <v>18</v>
      </c>
      <c r="F60" s="34">
        <v>252</v>
      </c>
      <c r="G60" s="38">
        <v>3</v>
      </c>
      <c r="H60" s="39">
        <v>9532.8</v>
      </c>
      <c r="I60" s="35">
        <v>5</v>
      </c>
      <c r="J60" s="53">
        <v>1000</v>
      </c>
      <c r="K60" s="35">
        <v>500</v>
      </c>
      <c r="L60" s="48"/>
      <c r="O60" s="47"/>
      <c r="P60" s="47"/>
      <c r="Q60" s="47"/>
      <c r="R60" s="47"/>
      <c r="S60" s="47"/>
      <c r="T60" s="47"/>
      <c r="U60" s="47"/>
      <c r="V60" s="47"/>
      <c r="W60" s="47"/>
      <c r="X60" s="47"/>
    </row>
    <row r="61" customHeight="1" spans="1:24">
      <c r="A61" s="12">
        <f>MAX(A$2:A60)+1</f>
        <v>58</v>
      </c>
      <c r="B61" s="35" t="s">
        <v>268</v>
      </c>
      <c r="C61" s="35" t="s">
        <v>269</v>
      </c>
      <c r="D61" s="40">
        <v>40.5</v>
      </c>
      <c r="E61" s="37">
        <f t="shared" si="6"/>
        <v>18</v>
      </c>
      <c r="F61" s="41">
        <v>729</v>
      </c>
      <c r="G61" s="38">
        <v>3</v>
      </c>
      <c r="H61" s="39">
        <v>27577.8</v>
      </c>
      <c r="I61" s="35">
        <v>5</v>
      </c>
      <c r="J61" s="53">
        <v>3000</v>
      </c>
      <c r="K61" s="35">
        <v>500</v>
      </c>
      <c r="L61" s="48"/>
      <c r="O61" s="47"/>
      <c r="P61" s="47"/>
      <c r="Q61" s="47"/>
      <c r="R61" s="47"/>
      <c r="S61" s="47"/>
      <c r="T61" s="47"/>
      <c r="U61" s="47"/>
      <c r="V61" s="47"/>
      <c r="W61" s="47"/>
      <c r="X61" s="47"/>
    </row>
    <row r="62" customHeight="1" spans="1:24">
      <c r="A62" s="12">
        <f>MAX(A$2:A61)+1</f>
        <v>59</v>
      </c>
      <c r="B62" s="35" t="s">
        <v>272</v>
      </c>
      <c r="C62" s="35" t="s">
        <v>273</v>
      </c>
      <c r="D62" s="39">
        <v>48</v>
      </c>
      <c r="E62" s="37">
        <f t="shared" si="6"/>
        <v>18</v>
      </c>
      <c r="F62" s="41">
        <v>864</v>
      </c>
      <c r="G62" s="38">
        <v>3</v>
      </c>
      <c r="H62" s="39">
        <v>32685</v>
      </c>
      <c r="I62" s="35">
        <v>5</v>
      </c>
      <c r="J62" s="53">
        <v>3500</v>
      </c>
      <c r="K62" s="35">
        <v>500</v>
      </c>
      <c r="L62" s="48"/>
      <c r="O62" s="47"/>
      <c r="P62" s="47"/>
      <c r="Q62" s="47"/>
      <c r="R62" s="47"/>
      <c r="S62" s="47"/>
      <c r="T62" s="47"/>
      <c r="U62" s="47"/>
      <c r="V62" s="47"/>
      <c r="W62" s="47"/>
      <c r="X62" s="47"/>
    </row>
    <row r="63" customHeight="1" spans="1:24">
      <c r="A63" s="12">
        <f>MAX(A$2:A62)+1</f>
        <v>60</v>
      </c>
      <c r="B63" s="35" t="s">
        <v>276</v>
      </c>
      <c r="C63" s="35" t="s">
        <v>277</v>
      </c>
      <c r="D63" s="39">
        <v>48</v>
      </c>
      <c r="E63" s="37">
        <f t="shared" si="6"/>
        <v>18</v>
      </c>
      <c r="F63" s="41">
        <v>864</v>
      </c>
      <c r="G63" s="38">
        <v>3</v>
      </c>
      <c r="H63" s="39">
        <v>32685.3</v>
      </c>
      <c r="I63" s="35">
        <v>5</v>
      </c>
      <c r="J63" s="53">
        <v>3500</v>
      </c>
      <c r="K63" s="35">
        <v>500</v>
      </c>
      <c r="L63" s="48"/>
      <c r="O63" s="47"/>
      <c r="P63" s="47"/>
      <c r="Q63" s="47"/>
      <c r="R63" s="47"/>
      <c r="S63" s="47"/>
      <c r="T63" s="47"/>
      <c r="U63" s="47"/>
      <c r="V63" s="47"/>
      <c r="W63" s="47"/>
      <c r="X63" s="47"/>
    </row>
    <row r="64" customHeight="1" spans="1:24">
      <c r="A64" s="12">
        <f>MAX(A$2:A63)+1</f>
        <v>61</v>
      </c>
      <c r="B64" s="35" t="s">
        <v>280</v>
      </c>
      <c r="C64" s="35" t="s">
        <v>281</v>
      </c>
      <c r="D64" s="39">
        <v>32</v>
      </c>
      <c r="E64" s="37">
        <f t="shared" si="6"/>
        <v>18</v>
      </c>
      <c r="F64" s="41">
        <v>576</v>
      </c>
      <c r="G64" s="38">
        <v>3</v>
      </c>
      <c r="H64" s="39">
        <v>21789.9</v>
      </c>
      <c r="I64" s="35">
        <v>5</v>
      </c>
      <c r="J64" s="53">
        <v>2500</v>
      </c>
      <c r="K64" s="35">
        <v>500</v>
      </c>
      <c r="L64" s="48"/>
      <c r="O64" s="47"/>
      <c r="P64" s="47"/>
      <c r="Q64" s="47"/>
      <c r="R64" s="47"/>
      <c r="S64" s="47"/>
      <c r="T64" s="47"/>
      <c r="U64" s="47"/>
      <c r="V64" s="47"/>
      <c r="W64" s="47"/>
      <c r="X64" s="47"/>
    </row>
    <row r="65" customHeight="1" spans="1:24">
      <c r="A65" s="12">
        <f>MAX(A$2:A64)+1</f>
        <v>62</v>
      </c>
      <c r="B65" s="35" t="s">
        <v>284</v>
      </c>
      <c r="C65" s="35" t="s">
        <v>285</v>
      </c>
      <c r="D65" s="39">
        <v>48</v>
      </c>
      <c r="E65" s="37">
        <f t="shared" si="6"/>
        <v>18</v>
      </c>
      <c r="F65" s="41">
        <v>864</v>
      </c>
      <c r="G65" s="38">
        <v>3</v>
      </c>
      <c r="H65" s="39">
        <v>32685.3</v>
      </c>
      <c r="I65" s="35">
        <v>5</v>
      </c>
      <c r="J65" s="53">
        <v>3500</v>
      </c>
      <c r="K65" s="35">
        <v>500</v>
      </c>
      <c r="L65" s="48"/>
      <c r="O65" s="47"/>
      <c r="P65" s="47"/>
      <c r="Q65" s="47"/>
      <c r="R65" s="47"/>
      <c r="S65" s="47"/>
      <c r="T65" s="47"/>
      <c r="U65" s="47"/>
      <c r="V65" s="47"/>
      <c r="W65" s="47"/>
      <c r="X65" s="47"/>
    </row>
    <row r="66" customHeight="1" spans="1:24">
      <c r="A66" s="12">
        <f>MAX(A$2:A65)+1</f>
        <v>63</v>
      </c>
      <c r="B66" s="35" t="s">
        <v>288</v>
      </c>
      <c r="C66" s="35" t="s">
        <v>289</v>
      </c>
      <c r="D66" s="39">
        <v>32</v>
      </c>
      <c r="E66" s="37">
        <f t="shared" si="6"/>
        <v>18</v>
      </c>
      <c r="F66" s="41">
        <v>576</v>
      </c>
      <c r="G66" s="38">
        <v>3</v>
      </c>
      <c r="H66" s="39">
        <v>21789.9</v>
      </c>
      <c r="I66" s="35">
        <v>5</v>
      </c>
      <c r="J66" s="53">
        <v>2500</v>
      </c>
      <c r="K66" s="35">
        <v>500</v>
      </c>
      <c r="L66" s="48"/>
      <c r="O66" s="47"/>
      <c r="P66" s="47"/>
      <c r="Q66" s="47"/>
      <c r="R66" s="47"/>
      <c r="S66" s="47"/>
      <c r="T66" s="47"/>
      <c r="U66" s="47"/>
      <c r="V66" s="47"/>
      <c r="W66" s="47"/>
      <c r="X66" s="47"/>
    </row>
    <row r="67" ht="33" customHeight="1" spans="1:24">
      <c r="A67" s="12">
        <f>MAX(A$2:A66)+1</f>
        <v>64</v>
      </c>
      <c r="B67" s="35" t="s">
        <v>292</v>
      </c>
      <c r="C67" s="35" t="s">
        <v>293</v>
      </c>
      <c r="D67" s="39">
        <v>48</v>
      </c>
      <c r="E67" s="37">
        <f t="shared" si="6"/>
        <v>18</v>
      </c>
      <c r="F67" s="41">
        <v>864</v>
      </c>
      <c r="G67" s="38">
        <v>3</v>
      </c>
      <c r="H67" s="39">
        <v>32685.3</v>
      </c>
      <c r="I67" s="35">
        <v>5</v>
      </c>
      <c r="J67" s="53">
        <v>3500</v>
      </c>
      <c r="K67" s="35">
        <v>500</v>
      </c>
      <c r="L67" s="48"/>
      <c r="O67" s="47"/>
      <c r="P67" s="47"/>
      <c r="Q67" s="47"/>
      <c r="R67" s="47"/>
      <c r="S67" s="47"/>
      <c r="T67" s="47"/>
      <c r="U67" s="47"/>
      <c r="V67" s="47"/>
      <c r="W67" s="47"/>
      <c r="X67" s="47"/>
    </row>
    <row r="68" ht="33" customHeight="1" spans="1:24">
      <c r="A68" s="12">
        <f>MAX(A$2:A67)+1</f>
        <v>65</v>
      </c>
      <c r="B68" s="35" t="s">
        <v>299</v>
      </c>
      <c r="C68" s="35" t="s">
        <v>300</v>
      </c>
      <c r="D68" s="54">
        <v>110</v>
      </c>
      <c r="E68" s="37">
        <f t="shared" si="6"/>
        <v>109.09</v>
      </c>
      <c r="F68" s="55">
        <v>12000</v>
      </c>
      <c r="G68" s="56">
        <v>3</v>
      </c>
      <c r="H68" s="39">
        <v>453957</v>
      </c>
      <c r="I68" s="35">
        <v>5</v>
      </c>
      <c r="J68" s="53">
        <v>40000</v>
      </c>
      <c r="K68" s="35">
        <v>500</v>
      </c>
      <c r="L68" s="48"/>
      <c r="O68" s="47"/>
      <c r="P68" s="47"/>
      <c r="Q68" s="47"/>
      <c r="R68" s="47"/>
      <c r="S68" s="47"/>
      <c r="T68" s="47"/>
      <c r="U68" s="47"/>
      <c r="V68" s="47"/>
      <c r="W68" s="47"/>
      <c r="X68" s="47"/>
    </row>
    <row r="69" ht="33" customHeight="1" spans="1:24">
      <c r="A69" s="12">
        <f>MAX(A$2:A68)+1</f>
        <v>66</v>
      </c>
      <c r="B69" s="35" t="s">
        <v>258</v>
      </c>
      <c r="C69" s="35" t="s">
        <v>259</v>
      </c>
      <c r="D69" s="36">
        <v>46.41</v>
      </c>
      <c r="E69" s="37">
        <f t="shared" si="6"/>
        <v>19.8</v>
      </c>
      <c r="F69" s="34">
        <v>919</v>
      </c>
      <c r="G69" s="38">
        <v>1</v>
      </c>
      <c r="H69" s="39">
        <v>11028</v>
      </c>
      <c r="I69" s="35" t="s">
        <v>142</v>
      </c>
      <c r="J69" s="53">
        <v>3500</v>
      </c>
      <c r="K69" s="35">
        <v>500</v>
      </c>
      <c r="L69" s="48"/>
      <c r="O69" s="47"/>
      <c r="P69" s="47"/>
      <c r="Q69" s="47"/>
      <c r="R69" s="47"/>
      <c r="S69" s="47"/>
      <c r="T69" s="47"/>
      <c r="U69" s="47"/>
      <c r="V69" s="47"/>
      <c r="W69" s="47"/>
      <c r="X69" s="47"/>
    </row>
    <row r="70" ht="33" customHeight="1" spans="1:24">
      <c r="A70" s="12">
        <f>MAX(A$2:A69)+1</f>
        <v>67</v>
      </c>
      <c r="B70" s="35" t="s">
        <v>312</v>
      </c>
      <c r="C70" s="35" t="s">
        <v>150</v>
      </c>
      <c r="D70" s="36">
        <v>62.26</v>
      </c>
      <c r="E70" s="37">
        <v>58.5</v>
      </c>
      <c r="F70" s="34">
        <f>E70*D70</f>
        <v>3642</v>
      </c>
      <c r="G70" s="38">
        <v>3</v>
      </c>
      <c r="H70" s="39">
        <v>137786</v>
      </c>
      <c r="I70" s="35">
        <v>5</v>
      </c>
      <c r="J70" s="53">
        <v>20000</v>
      </c>
      <c r="K70" s="35">
        <v>500</v>
      </c>
      <c r="L70" s="48"/>
      <c r="O70" s="47"/>
      <c r="P70" s="47"/>
      <c r="Q70" s="47"/>
      <c r="R70" s="47"/>
      <c r="S70" s="47"/>
      <c r="T70" s="47"/>
      <c r="U70" s="47"/>
      <c r="V70" s="47"/>
      <c r="W70" s="47"/>
      <c r="X70" s="47"/>
    </row>
    <row r="71" ht="33" customHeight="1" spans="1:24">
      <c r="A71" s="12">
        <f>MAX(A$2:A70)+1</f>
        <v>68</v>
      </c>
      <c r="B71" s="35" t="s">
        <v>168</v>
      </c>
      <c r="C71" s="35" t="s">
        <v>169</v>
      </c>
      <c r="D71" s="57">
        <v>77.83</v>
      </c>
      <c r="E71" s="37">
        <f>F71/D71</f>
        <v>14.4</v>
      </c>
      <c r="F71" s="34">
        <v>1121</v>
      </c>
      <c r="G71" s="56">
        <v>1</v>
      </c>
      <c r="H71" s="39">
        <v>13452</v>
      </c>
      <c r="I71" s="35" t="s">
        <v>142</v>
      </c>
      <c r="J71" s="53">
        <v>4500</v>
      </c>
      <c r="K71" s="35">
        <v>500</v>
      </c>
      <c r="L71" s="48"/>
      <c r="O71" s="47"/>
      <c r="P71" s="47"/>
      <c r="Q71" s="47"/>
      <c r="R71" s="47"/>
      <c r="S71" s="47"/>
      <c r="T71" s="47"/>
      <c r="U71" s="47"/>
      <c r="V71" s="47"/>
      <c r="W71" s="47"/>
      <c r="X71" s="47"/>
    </row>
    <row r="72" ht="33" customHeight="1" spans="1:24">
      <c r="A72" s="12">
        <f>MAX(A$2:A71)+1</f>
        <v>69</v>
      </c>
      <c r="B72" s="35" t="s">
        <v>323</v>
      </c>
      <c r="C72" s="35" t="s">
        <v>324</v>
      </c>
      <c r="D72" s="57">
        <v>60.46</v>
      </c>
      <c r="E72" s="37">
        <v>31.5</v>
      </c>
      <c r="F72" s="34">
        <v>1904</v>
      </c>
      <c r="G72" s="56">
        <v>1</v>
      </c>
      <c r="H72" s="39">
        <v>22853.7</v>
      </c>
      <c r="I72" s="35" t="s">
        <v>142</v>
      </c>
      <c r="J72" s="53">
        <v>7500</v>
      </c>
      <c r="K72" s="35">
        <v>500</v>
      </c>
      <c r="L72" s="48"/>
      <c r="O72" s="47"/>
      <c r="P72" s="47"/>
      <c r="Q72" s="47"/>
      <c r="R72" s="47"/>
      <c r="S72" s="47"/>
      <c r="T72" s="47"/>
      <c r="U72" s="47"/>
      <c r="V72" s="47"/>
      <c r="W72" s="47"/>
      <c r="X72" s="47"/>
    </row>
    <row r="73" ht="34.5" customHeight="1" spans="1:24">
      <c r="A73" s="12">
        <f>MAX(A$2:A72)+1</f>
        <v>70</v>
      </c>
      <c r="B73" s="35" t="s">
        <v>163</v>
      </c>
      <c r="C73" s="35" t="s">
        <v>164</v>
      </c>
      <c r="D73" s="36">
        <v>243.86</v>
      </c>
      <c r="E73" s="37">
        <f>F73/D73</f>
        <v>45</v>
      </c>
      <c r="F73" s="34">
        <v>10974</v>
      </c>
      <c r="G73" s="38">
        <v>3</v>
      </c>
      <c r="H73" s="39">
        <v>415146</v>
      </c>
      <c r="I73" s="35">
        <v>5</v>
      </c>
      <c r="J73" s="53">
        <v>40000</v>
      </c>
      <c r="K73" s="35">
        <v>500</v>
      </c>
      <c r="L73" s="48"/>
      <c r="O73" s="47"/>
      <c r="P73" s="47"/>
      <c r="Q73" s="47"/>
      <c r="R73" s="47"/>
      <c r="S73" s="47"/>
      <c r="T73" s="47"/>
      <c r="U73" s="47"/>
      <c r="V73" s="47"/>
      <c r="W73" s="47"/>
      <c r="X73" s="47"/>
    </row>
    <row r="74" ht="34.5" customHeight="1" spans="1:24">
      <c r="A74" s="12">
        <f>MAX(A$2:A73)+1</f>
        <v>71</v>
      </c>
      <c r="B74" s="35" t="s">
        <v>174</v>
      </c>
      <c r="C74" s="35" t="s">
        <v>175</v>
      </c>
      <c r="D74" s="36">
        <v>41.08</v>
      </c>
      <c r="E74" s="37">
        <v>42.3</v>
      </c>
      <c r="F74" s="34">
        <v>1738</v>
      </c>
      <c r="G74" s="38">
        <v>3</v>
      </c>
      <c r="H74" s="39">
        <v>65749</v>
      </c>
      <c r="I74" s="35">
        <v>5</v>
      </c>
      <c r="J74" s="53">
        <v>7000</v>
      </c>
      <c r="K74" s="35">
        <v>500</v>
      </c>
      <c r="L74" s="48"/>
      <c r="O74" s="47"/>
      <c r="P74" s="47"/>
      <c r="Q74" s="47"/>
      <c r="R74" s="47"/>
      <c r="S74" s="47"/>
      <c r="T74" s="47"/>
      <c r="U74" s="47"/>
      <c r="V74" s="47"/>
      <c r="W74" s="47"/>
      <c r="X74" s="47"/>
    </row>
    <row r="75" ht="34.5" customHeight="1" spans="1:24">
      <c r="A75" s="12">
        <f>MAX(A$2:A74)+1</f>
        <v>72</v>
      </c>
      <c r="B75" s="35" t="s">
        <v>179</v>
      </c>
      <c r="C75" s="35" t="s">
        <v>180</v>
      </c>
      <c r="D75" s="36">
        <v>41.08</v>
      </c>
      <c r="E75" s="37">
        <v>42.3</v>
      </c>
      <c r="F75" s="34">
        <v>1738</v>
      </c>
      <c r="G75" s="38">
        <v>3</v>
      </c>
      <c r="H75" s="39">
        <v>65749</v>
      </c>
      <c r="I75" s="35">
        <v>5</v>
      </c>
      <c r="J75" s="53">
        <v>7000</v>
      </c>
      <c r="K75" s="35">
        <v>500</v>
      </c>
      <c r="L75" s="48"/>
      <c r="O75" s="47"/>
      <c r="P75" s="47"/>
      <c r="Q75" s="47"/>
      <c r="R75" s="47"/>
      <c r="S75" s="47"/>
      <c r="T75" s="47"/>
      <c r="U75" s="47"/>
      <c r="V75" s="47"/>
      <c r="W75" s="47"/>
      <c r="X75" s="47"/>
    </row>
    <row r="76" ht="34.5" customHeight="1" spans="1:24">
      <c r="A76" s="12">
        <f>MAX(A$2:A75)+1</f>
        <v>73</v>
      </c>
      <c r="B76" s="35" t="s">
        <v>183</v>
      </c>
      <c r="C76" s="35" t="s">
        <v>184</v>
      </c>
      <c r="D76" s="36">
        <v>17.92</v>
      </c>
      <c r="E76" s="37">
        <f>F76/D76</f>
        <v>42.3</v>
      </c>
      <c r="F76" s="34">
        <v>758</v>
      </c>
      <c r="G76" s="38">
        <v>3</v>
      </c>
      <c r="H76" s="39">
        <v>28675.8</v>
      </c>
      <c r="I76" s="35">
        <v>5</v>
      </c>
      <c r="J76" s="53">
        <v>3000</v>
      </c>
      <c r="K76" s="35">
        <v>500</v>
      </c>
      <c r="L76" s="48"/>
      <c r="O76" s="47"/>
      <c r="P76" s="47"/>
      <c r="Q76" s="47"/>
      <c r="R76" s="47"/>
      <c r="S76" s="47"/>
      <c r="T76" s="47"/>
      <c r="U76" s="47"/>
      <c r="V76" s="47"/>
      <c r="W76" s="47"/>
      <c r="X76" s="47"/>
    </row>
    <row r="77" ht="34.5" customHeight="1" spans="1:24">
      <c r="A77" s="12">
        <f>MAX(A$2:A76)+1</f>
        <v>74</v>
      </c>
      <c r="B77" s="35" t="s">
        <v>187</v>
      </c>
      <c r="C77" s="35" t="s">
        <v>188</v>
      </c>
      <c r="D77" s="36">
        <v>48.55</v>
      </c>
      <c r="E77" s="37">
        <v>42.3</v>
      </c>
      <c r="F77" s="34">
        <v>2054</v>
      </c>
      <c r="G77" s="38">
        <v>3</v>
      </c>
      <c r="H77" s="39">
        <v>77702</v>
      </c>
      <c r="I77" s="35">
        <v>5</v>
      </c>
      <c r="J77" s="53">
        <v>8000</v>
      </c>
      <c r="K77" s="35">
        <v>500</v>
      </c>
      <c r="L77" s="48"/>
      <c r="O77" s="47"/>
      <c r="P77" s="47"/>
      <c r="Q77" s="47"/>
      <c r="R77" s="47"/>
      <c r="S77" s="47"/>
      <c r="T77" s="47"/>
      <c r="U77" s="47"/>
      <c r="V77" s="47"/>
      <c r="W77" s="47"/>
      <c r="X77" s="47"/>
    </row>
    <row r="78" ht="33" customHeight="1" spans="1:24">
      <c r="A78" s="12">
        <f>MAX(A$2:A77)+1</f>
        <v>75</v>
      </c>
      <c r="B78" s="35" t="s">
        <v>191</v>
      </c>
      <c r="C78" s="35" t="s">
        <v>192</v>
      </c>
      <c r="D78" s="36">
        <v>52.29</v>
      </c>
      <c r="E78" s="37">
        <v>42.3</v>
      </c>
      <c r="F78" s="34">
        <v>2212</v>
      </c>
      <c r="G78" s="38">
        <v>3</v>
      </c>
      <c r="H78" s="39">
        <v>83673</v>
      </c>
      <c r="I78" s="35">
        <v>5</v>
      </c>
      <c r="J78" s="53">
        <v>9000</v>
      </c>
      <c r="K78" s="35">
        <v>500</v>
      </c>
      <c r="L78" s="48"/>
      <c r="O78" s="47"/>
      <c r="P78" s="47"/>
      <c r="Q78" s="47"/>
      <c r="R78" s="47"/>
      <c r="S78" s="47"/>
      <c r="T78" s="47"/>
      <c r="U78" s="47"/>
      <c r="V78" s="47"/>
      <c r="W78" s="47"/>
      <c r="X78" s="47"/>
    </row>
    <row r="79" ht="33" customHeight="1" spans="1:24">
      <c r="A79" s="12">
        <f>MAX(A$2:A78)+1</f>
        <v>76</v>
      </c>
      <c r="B79" s="35" t="s">
        <v>266</v>
      </c>
      <c r="C79" s="35" t="s">
        <v>267</v>
      </c>
      <c r="D79" s="36">
        <v>31.65</v>
      </c>
      <c r="E79" s="37">
        <v>47</v>
      </c>
      <c r="F79" s="34">
        <v>1339</v>
      </c>
      <c r="G79" s="38">
        <v>3</v>
      </c>
      <c r="H79" s="39">
        <v>56276</v>
      </c>
      <c r="I79" s="35">
        <v>5</v>
      </c>
      <c r="J79" s="53">
        <v>10000</v>
      </c>
      <c r="K79" s="35">
        <v>500</v>
      </c>
      <c r="L79" s="48"/>
      <c r="O79" s="47"/>
      <c r="P79" s="47"/>
      <c r="Q79" s="47"/>
      <c r="R79" s="47"/>
      <c r="S79" s="47"/>
      <c r="T79" s="47"/>
      <c r="U79" s="47"/>
      <c r="V79" s="47"/>
      <c r="W79" s="47"/>
      <c r="X79" s="47"/>
    </row>
    <row r="80" ht="32.25" customHeight="1" spans="1:24">
      <c r="A80" s="12">
        <f>MAX(A$2:A79)+1</f>
        <v>77</v>
      </c>
      <c r="B80" s="35" t="s">
        <v>270</v>
      </c>
      <c r="C80" s="35" t="s">
        <v>271</v>
      </c>
      <c r="D80" s="36">
        <v>45.45</v>
      </c>
      <c r="E80" s="37">
        <v>47</v>
      </c>
      <c r="F80" s="34">
        <f t="shared" ref="F80:F85" si="7">E80*D80</f>
        <v>2136</v>
      </c>
      <c r="G80" s="38">
        <v>3</v>
      </c>
      <c r="H80" s="39">
        <v>80812</v>
      </c>
      <c r="I80" s="35">
        <v>5</v>
      </c>
      <c r="J80" s="53">
        <v>10000</v>
      </c>
      <c r="K80" s="35">
        <v>500</v>
      </c>
      <c r="L80" s="48"/>
      <c r="O80" s="47"/>
      <c r="P80" s="47"/>
      <c r="Q80" s="47"/>
      <c r="R80" s="47"/>
      <c r="S80" s="47"/>
      <c r="T80" s="47"/>
      <c r="U80" s="47"/>
      <c r="V80" s="47"/>
      <c r="W80" s="47"/>
      <c r="X80" s="47"/>
    </row>
    <row r="81" ht="32.25" customHeight="1" spans="1:24">
      <c r="A81" s="12">
        <f>MAX(A$2:A80)+1</f>
        <v>78</v>
      </c>
      <c r="B81" s="35" t="s">
        <v>274</v>
      </c>
      <c r="C81" s="35" t="s">
        <v>275</v>
      </c>
      <c r="D81" s="36">
        <v>45.45</v>
      </c>
      <c r="E81" s="37">
        <v>47</v>
      </c>
      <c r="F81" s="34">
        <f t="shared" si="7"/>
        <v>2136</v>
      </c>
      <c r="G81" s="38">
        <v>3</v>
      </c>
      <c r="H81" s="39">
        <v>80812</v>
      </c>
      <c r="I81" s="35">
        <v>5</v>
      </c>
      <c r="J81" s="53">
        <v>10000</v>
      </c>
      <c r="K81" s="35">
        <v>500</v>
      </c>
      <c r="L81" s="48"/>
      <c r="O81" s="47"/>
      <c r="P81" s="47"/>
      <c r="Q81" s="47"/>
      <c r="R81" s="47"/>
      <c r="S81" s="47"/>
      <c r="T81" s="47"/>
      <c r="U81" s="47"/>
      <c r="V81" s="47"/>
      <c r="W81" s="47"/>
      <c r="X81" s="47"/>
    </row>
    <row r="82" ht="32.25" customHeight="1" spans="1:24">
      <c r="A82" s="12">
        <f>MAX(A$2:A81)+1</f>
        <v>79</v>
      </c>
      <c r="B82" s="35" t="s">
        <v>282</v>
      </c>
      <c r="C82" s="35" t="s">
        <v>283</v>
      </c>
      <c r="D82" s="36">
        <v>34.68</v>
      </c>
      <c r="E82" s="37">
        <v>47</v>
      </c>
      <c r="F82" s="34">
        <f t="shared" si="7"/>
        <v>1630</v>
      </c>
      <c r="G82" s="38">
        <v>3</v>
      </c>
      <c r="H82" s="39">
        <v>61663</v>
      </c>
      <c r="I82" s="35">
        <v>5</v>
      </c>
      <c r="J82" s="53">
        <v>10000</v>
      </c>
      <c r="K82" s="35">
        <v>500</v>
      </c>
      <c r="L82" s="48"/>
      <c r="O82" s="47"/>
      <c r="P82" s="47"/>
      <c r="Q82" s="47"/>
      <c r="R82" s="47"/>
      <c r="S82" s="47"/>
      <c r="T82" s="47"/>
      <c r="U82" s="47"/>
      <c r="V82" s="47"/>
      <c r="W82" s="47"/>
      <c r="X82" s="47"/>
    </row>
    <row r="83" ht="32.25" customHeight="1" spans="1:24">
      <c r="A83" s="12">
        <f>MAX(A$2:A82)+1</f>
        <v>80</v>
      </c>
      <c r="B83" s="35" t="s">
        <v>286</v>
      </c>
      <c r="C83" s="35" t="s">
        <v>287</v>
      </c>
      <c r="D83" s="36">
        <v>32.64</v>
      </c>
      <c r="E83" s="37">
        <v>47</v>
      </c>
      <c r="F83" s="34">
        <f t="shared" si="7"/>
        <v>1534</v>
      </c>
      <c r="G83" s="38">
        <v>3</v>
      </c>
      <c r="H83" s="39">
        <v>58033</v>
      </c>
      <c r="I83" s="35">
        <v>5</v>
      </c>
      <c r="J83" s="53">
        <v>10000</v>
      </c>
      <c r="K83" s="35">
        <v>500</v>
      </c>
      <c r="L83" s="48"/>
      <c r="O83" s="47"/>
      <c r="P83" s="47"/>
      <c r="Q83" s="47"/>
      <c r="R83" s="47"/>
      <c r="S83" s="47"/>
      <c r="T83" s="47"/>
      <c r="U83" s="47"/>
      <c r="V83" s="47"/>
      <c r="W83" s="47"/>
      <c r="X83" s="47"/>
    </row>
    <row r="84" ht="32.25" customHeight="1" spans="1:24">
      <c r="A84" s="12">
        <f>MAX(A$2:A83)+1</f>
        <v>81</v>
      </c>
      <c r="B84" s="35" t="s">
        <v>290</v>
      </c>
      <c r="C84" s="35" t="s">
        <v>291</v>
      </c>
      <c r="D84" s="36">
        <v>31.08</v>
      </c>
      <c r="E84" s="37">
        <v>47</v>
      </c>
      <c r="F84" s="34">
        <f t="shared" si="7"/>
        <v>1461</v>
      </c>
      <c r="G84" s="38">
        <v>3</v>
      </c>
      <c r="H84" s="39">
        <v>55259</v>
      </c>
      <c r="I84" s="35">
        <v>5</v>
      </c>
      <c r="J84" s="53">
        <v>10000</v>
      </c>
      <c r="K84" s="35">
        <v>500</v>
      </c>
      <c r="L84" s="48"/>
      <c r="O84" s="47"/>
      <c r="P84" s="47"/>
      <c r="Q84" s="47"/>
      <c r="R84" s="47"/>
      <c r="S84" s="47"/>
      <c r="T84" s="47"/>
      <c r="U84" s="47"/>
      <c r="V84" s="47"/>
      <c r="W84" s="47"/>
      <c r="X84" s="47"/>
    </row>
    <row r="85" ht="32.25" customHeight="1" spans="1:24">
      <c r="A85" s="12">
        <f>MAX(A$2:A84)+1</f>
        <v>82</v>
      </c>
      <c r="B85" s="35" t="s">
        <v>294</v>
      </c>
      <c r="C85" s="35" t="s">
        <v>295</v>
      </c>
      <c r="D85" s="40">
        <v>45.6</v>
      </c>
      <c r="E85" s="37">
        <v>47</v>
      </c>
      <c r="F85" s="34">
        <f t="shared" si="7"/>
        <v>2143</v>
      </c>
      <c r="G85" s="38">
        <v>3</v>
      </c>
      <c r="H85" s="39">
        <v>81076</v>
      </c>
      <c r="I85" s="35">
        <v>5</v>
      </c>
      <c r="J85" s="53">
        <v>10000</v>
      </c>
      <c r="K85" s="35">
        <v>500</v>
      </c>
      <c r="L85" s="48"/>
      <c r="O85" s="47"/>
      <c r="P85" s="47"/>
      <c r="Q85" s="47"/>
      <c r="R85" s="47"/>
      <c r="S85" s="47"/>
      <c r="T85" s="47"/>
      <c r="U85" s="47"/>
      <c r="V85" s="47"/>
      <c r="W85" s="47"/>
      <c r="X85" s="47"/>
    </row>
    <row r="86" ht="32.25" customHeight="1" spans="1:24">
      <c r="A86" s="12">
        <f>MAX(A$2:A85)+1</f>
        <v>83</v>
      </c>
      <c r="B86" s="35" t="s">
        <v>343</v>
      </c>
      <c r="C86" s="35" t="s">
        <v>344</v>
      </c>
      <c r="D86" s="36">
        <v>249.55</v>
      </c>
      <c r="E86" s="37">
        <f>F86/D86</f>
        <v>9</v>
      </c>
      <c r="F86" s="34">
        <v>2246</v>
      </c>
      <c r="G86" s="38">
        <v>1</v>
      </c>
      <c r="H86" s="39">
        <v>26951.4</v>
      </c>
      <c r="I86" s="35" t="s">
        <v>142</v>
      </c>
      <c r="J86" s="53">
        <v>10000</v>
      </c>
      <c r="K86" s="35">
        <v>500</v>
      </c>
      <c r="L86" s="48"/>
      <c r="O86" s="47"/>
      <c r="P86" s="47"/>
      <c r="Q86" s="47"/>
      <c r="R86" s="47"/>
      <c r="S86" s="47"/>
      <c r="T86" s="47"/>
      <c r="U86" s="47"/>
      <c r="V86" s="47"/>
      <c r="W86" s="47"/>
      <c r="X86" s="47"/>
    </row>
    <row r="87" ht="32.25" customHeight="1" spans="1:24">
      <c r="A87" s="12">
        <f>MAX(A$2:A86)+1</f>
        <v>84</v>
      </c>
      <c r="B87" s="35" t="s">
        <v>346</v>
      </c>
      <c r="C87" s="35" t="s">
        <v>347</v>
      </c>
      <c r="D87" s="39">
        <v>14</v>
      </c>
      <c r="E87" s="37">
        <f>F87/D87</f>
        <v>127.21</v>
      </c>
      <c r="F87" s="34">
        <v>1781</v>
      </c>
      <c r="G87" s="38">
        <v>3</v>
      </c>
      <c r="H87" s="39">
        <v>67373</v>
      </c>
      <c r="I87" s="35">
        <v>5</v>
      </c>
      <c r="J87" s="53">
        <v>6000</v>
      </c>
      <c r="K87" s="35">
        <v>500</v>
      </c>
      <c r="L87" s="48"/>
      <c r="O87" s="47"/>
      <c r="P87" s="47"/>
      <c r="Q87" s="47"/>
      <c r="R87" s="47"/>
      <c r="S87" s="47"/>
      <c r="T87" s="47"/>
      <c r="U87" s="47"/>
      <c r="V87" s="47"/>
      <c r="W87" s="47"/>
      <c r="X87" s="47"/>
    </row>
    <row r="88" ht="32.25" customHeight="1" spans="1:24">
      <c r="A88" s="12">
        <f>MAX(A$2:A87)+1</f>
        <v>85</v>
      </c>
      <c r="B88" s="35" t="s">
        <v>325</v>
      </c>
      <c r="C88" s="35" t="s">
        <v>326</v>
      </c>
      <c r="D88" s="58">
        <v>374.76</v>
      </c>
      <c r="E88" s="35">
        <v>54</v>
      </c>
      <c r="F88" s="59">
        <f>D88*E88</f>
        <v>20237</v>
      </c>
      <c r="G88" s="35">
        <v>1</v>
      </c>
      <c r="H88" s="58">
        <f>F88*12</f>
        <v>242844</v>
      </c>
      <c r="I88" s="35" t="s">
        <v>142</v>
      </c>
      <c r="J88" s="58">
        <v>60000</v>
      </c>
      <c r="K88" s="35">
        <v>2000</v>
      </c>
      <c r="L88" s="48"/>
      <c r="O88" s="47"/>
      <c r="P88" s="47"/>
      <c r="Q88" s="47"/>
      <c r="R88" s="47"/>
      <c r="S88" s="47"/>
      <c r="T88" s="47"/>
      <c r="U88" s="47"/>
      <c r="V88" s="47"/>
      <c r="W88" s="47"/>
      <c r="X88" s="47"/>
    </row>
    <row r="89" customHeight="1" spans="1:24">
      <c r="A89" s="12">
        <f>MAX(A$2:A88)+1</f>
        <v>86</v>
      </c>
      <c r="B89" s="60" t="s">
        <v>503</v>
      </c>
      <c r="C89" s="60" t="s">
        <v>76</v>
      </c>
      <c r="D89" s="36">
        <v>387.32</v>
      </c>
      <c r="E89" s="37">
        <v>65</v>
      </c>
      <c r="F89" s="61">
        <v>25176</v>
      </c>
      <c r="G89" s="38">
        <v>3</v>
      </c>
      <c r="H89" s="39">
        <v>952401</v>
      </c>
      <c r="I89" s="35">
        <v>5</v>
      </c>
      <c r="J89" s="53">
        <v>150000</v>
      </c>
      <c r="K89" s="35">
        <v>5000</v>
      </c>
      <c r="L89" s="48"/>
      <c r="O89" s="47"/>
      <c r="P89" s="47"/>
      <c r="Q89" s="47"/>
      <c r="R89" s="47"/>
      <c r="S89" s="47"/>
      <c r="T89" s="47"/>
      <c r="U89" s="47"/>
      <c r="V89" s="47"/>
      <c r="W89" s="47"/>
      <c r="X89" s="47"/>
    </row>
    <row r="90" customHeight="1" spans="1:24">
      <c r="A90" s="12">
        <f>MAX(A$2:A89)+1</f>
        <v>87</v>
      </c>
      <c r="B90" s="60" t="s">
        <v>511</v>
      </c>
      <c r="C90" s="60" t="s">
        <v>76</v>
      </c>
      <c r="D90" s="36">
        <v>362.42</v>
      </c>
      <c r="E90" s="37">
        <v>65</v>
      </c>
      <c r="F90" s="61">
        <f>D90*E90</f>
        <v>23557</v>
      </c>
      <c r="G90" s="38">
        <v>3</v>
      </c>
      <c r="H90" s="39">
        <v>891173</v>
      </c>
      <c r="I90" s="35">
        <v>5</v>
      </c>
      <c r="J90" s="53">
        <v>150000</v>
      </c>
      <c r="K90" s="35">
        <v>1000</v>
      </c>
      <c r="L90" s="48"/>
      <c r="O90" s="47"/>
      <c r="P90" s="47"/>
      <c r="Q90" s="47"/>
      <c r="R90" s="47"/>
      <c r="S90" s="47"/>
      <c r="T90" s="47"/>
      <c r="U90" s="47"/>
      <c r="V90" s="47"/>
      <c r="W90" s="47"/>
      <c r="X90" s="47"/>
    </row>
    <row r="91" customHeight="1" spans="1:12">
      <c r="A91" s="62" t="s">
        <v>494</v>
      </c>
      <c r="B91" s="63"/>
      <c r="C91" s="64"/>
      <c r="D91" s="65">
        <f>SUM(D4:D90)</f>
        <v>44892.9</v>
      </c>
      <c r="E91" s="66" t="s">
        <v>142</v>
      </c>
      <c r="F91" s="67">
        <f>SUM(F4:F90)</f>
        <v>1180985</v>
      </c>
      <c r="G91" s="66" t="s">
        <v>142</v>
      </c>
      <c r="H91" s="65">
        <f>SUM(H4:H90)</f>
        <v>72639731.9</v>
      </c>
      <c r="I91" s="66" t="s">
        <v>142</v>
      </c>
      <c r="J91" s="65">
        <f>SUM(J4:J90)</f>
        <v>8967500</v>
      </c>
      <c r="K91" s="65">
        <f>SUM(K4:K90)</f>
        <v>195000</v>
      </c>
      <c r="L91" s="48"/>
    </row>
  </sheetData>
  <mergeCells count="10">
    <mergeCell ref="A1:B1"/>
    <mergeCell ref="A2:L2"/>
    <mergeCell ref="A91:C91"/>
    <mergeCell ref="B12:B15"/>
    <mergeCell ref="B16:B23"/>
    <mergeCell ref="G9:G10"/>
    <mergeCell ref="H9:H10"/>
    <mergeCell ref="I9:I10"/>
    <mergeCell ref="J9:J10"/>
    <mergeCell ref="K9:K10"/>
  </mergeCells>
  <printOptions horizontalCentered="1"/>
  <pageMargins left="0.708661417322835" right="0.708661417322835" top="0.748031496062992" bottom="0.748031496062992" header="0.31496062992126" footer="0.31496062992126"/>
  <pageSetup paperSize="9" scale="9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资产挂网信息明细</vt:lpstr>
      <vt:lpstr>第二轮第一批，附件2</vt:lpstr>
      <vt:lpstr>第二轮第二批，附件3</vt:lpstr>
      <vt:lpstr>附件2</vt:lpstr>
      <vt:lpstr>Sheet2</vt:lpstr>
      <vt:lpstr>Sheet3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Cheney</cp:lastModifiedBy>
  <dcterms:created xsi:type="dcterms:W3CDTF">2020-01-06T01:31:00Z</dcterms:created>
  <cp:lastPrinted>2022-05-23T09:39:00Z</cp:lastPrinted>
  <dcterms:modified xsi:type="dcterms:W3CDTF">2022-05-26T03:46:28Z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125BE06428584557AF3E7E48E7D517A7</vt:lpwstr>
  </property>
</Properties>
</file>